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5" windowWidth="15120" windowHeight="8130" tabRatio="846" activeTab="0"/>
  </bookViews>
  <sheets>
    <sheet name="форма№1" sheetId="1" r:id="rId1"/>
    <sheet name="2014 годстр.1  (2)" sheetId="2" state="hidden" r:id="rId2"/>
    <sheet name="2014 год стр.2  (2)" sheetId="3" state="hidden" r:id="rId3"/>
    <sheet name="2015 годстр.1  (3)" sheetId="4" state="hidden" r:id="rId4"/>
    <sheet name="2015 год стр.2  (3)" sheetId="5" state="hidden" r:id="rId5"/>
  </sheets>
  <definedNames>
    <definedName name="_xlnm.Print_Area" localSheetId="2">'2014 год стр.2  (2)'!#REF!</definedName>
    <definedName name="_xlnm.Print_Area" localSheetId="1">'2014 годстр.1  (2)'!#REF!</definedName>
    <definedName name="_xlnm.Print_Area" localSheetId="4">'2015 год стр.2  (3)'!#REF!</definedName>
    <definedName name="_xlnm.Print_Area" localSheetId="3">'2015 годстр.1  (3)'!#REF!</definedName>
  </definedNames>
  <calcPr fullCalcOnLoad="1"/>
</workbook>
</file>

<file path=xl/sharedStrings.xml><?xml version="1.0" encoding="utf-8"?>
<sst xmlns="http://schemas.openxmlformats.org/spreadsheetml/2006/main" count="327" uniqueCount="130">
  <si>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</si>
  <si>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</si>
  <si>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</si>
  <si>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</si>
  <si>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</si>
  <si>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</si>
  <si>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</si>
  <si>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</si>
  <si>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</si>
  <si>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</si>
  <si>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</si>
  <si>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</si>
  <si>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</si>
  <si>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</si>
  <si>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</si>
  <si>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</si>
  <si>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</si>
  <si>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</si>
  <si>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</si>
  <si>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</si>
  <si>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</si>
  <si>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</si>
  <si>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</si>
  <si>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</si>
  <si>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</si>
  <si>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</si>
  <si>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</si>
  <si>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</si>
  <si>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</si>
  <si>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</si>
  <si>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</si>
  <si>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</si>
  <si>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</si>
  <si>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</si>
  <si>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</si>
  <si>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</si>
  <si>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</si>
  <si>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</si>
  <si>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</si>
  <si>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</si>
  <si>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</si>
  <si>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</si>
  <si>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</si>
  <si>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</si>
  <si>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</si>
  <si>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</si>
  <si>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</si>
  <si>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</si>
  <si>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</si>
  <si>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</si>
  <si>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</si>
  <si>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</si>
  <si>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</si>
  <si>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</si>
  <si>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</si>
  <si>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</si>
  <si>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</si>
  <si>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</si>
  <si>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</si>
  <si>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</si>
  <si>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</si>
  <si>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</si>
  <si>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</si>
  <si>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</si>
  <si>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</si>
  <si>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</si>
  <si>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</si>
  <si>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</si>
  <si>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</si>
  <si>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</si>
  <si>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</si>
  <si>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</si>
  <si>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</si>
  <si>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</si>
  <si>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</si>
  <si>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</si>
  <si>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</si>
  <si>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</si>
  <si>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</si>
  <si>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</si>
  <si>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</si>
  <si>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</si>
  <si>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</si>
  <si>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</si>
  <si>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</si>
  <si>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</si>
  <si>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</si>
  <si>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</si>
  <si>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</si>
  <si>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</si>
  <si>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</si>
  <si>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</si>
  <si>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</si>
  <si>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</si>
  <si>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</si>
  <si>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</si>
  <si>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</si>
  <si>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ОАО "Порт Ванино"</t>
  </si>
  <si>
    <t xml:space="preserve">на </t>
  </si>
  <si>
    <t>Форма №1</t>
  </si>
  <si>
    <t>Форма раскрытия информации о ценах (тарифах, сборах)</t>
  </si>
  <si>
    <t>на регулируемые работы (услуги)</t>
  </si>
  <si>
    <t>№
п/п</t>
  </si>
  <si>
    <t>Перечень
услуг (работ), оказываемых СЕМ</t>
  </si>
  <si>
    <t>Единица измерения</t>
  </si>
  <si>
    <t>Вариант перегрузки</t>
  </si>
  <si>
    <t>Цена (тарифы, сборы)     (руб.)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</si>
  <si>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</si>
  <si>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</si>
  <si>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I</t>
  </si>
  <si>
    <t>Погрузка и выгрузка грузов:</t>
  </si>
  <si>
    <t>1.</t>
  </si>
  <si>
    <t>Экспортно-импортные</t>
  </si>
  <si>
    <t xml:space="preserve"> 1.1</t>
  </si>
  <si>
    <t>Глинозем</t>
  </si>
  <si>
    <t>т</t>
  </si>
  <si>
    <t xml:space="preserve">прямой </t>
  </si>
  <si>
    <t>Федеральная служба по тарифам РФ</t>
  </si>
  <si>
    <t>Услуги по обслуживанию судов на железнодорожно-паромной переправе</t>
  </si>
  <si>
    <t>Обслуживание на железнодорожно-паромной переправе</t>
  </si>
  <si>
    <t>судно</t>
  </si>
  <si>
    <t xml:space="preserve"> - </t>
  </si>
  <si>
    <t>Приказ от 28 августа 2012 года №204-т/1 об утверждении тарифов на услуги в морском порту, оказываемые ОАО "Ванинский морской торговый порт"</t>
  </si>
  <si>
    <t>III. Расшифровка расходов - 2014 год</t>
  </si>
  <si>
    <t>2014</t>
  </si>
  <si>
    <t>2015</t>
  </si>
  <si>
    <t>III. Расшифровка расходов - 2015 год</t>
  </si>
  <si>
    <t>Приказ от 26 ноября 2014 года №272-т/1 об утверждении тарифов на услуги в морском порту, оказываемые ОАО "Ванинский морской торговый порт"</t>
  </si>
  <si>
    <t>II</t>
  </si>
  <si>
    <t>в АО "Ванинский морской торговый порт"  в  2018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</si>
</sst>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0.0000"/>
    <numFmt numFmtId="177" formatCode="0.000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2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72" fontId="0" fillId="0" borderId="0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left" wrapText="1" indent="1"/>
    </xf>
    <xf numFmtId="0" fontId="8" fillId="0" borderId="22" xfId="0" applyFont="1" applyBorder="1" applyAlignment="1">
      <alignment horizontal="left" wrapText="1" indent="1"/>
    </xf>
    <xf numFmtId="49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 wrapText="1" indent="2"/>
    </xf>
    <xf numFmtId="0" fontId="8" fillId="0" borderId="22" xfId="0" applyFont="1" applyBorder="1" applyAlignment="1">
      <alignment horizontal="left" wrapText="1" indent="2"/>
    </xf>
    <xf numFmtId="0" fontId="2" fillId="0" borderId="2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7" fillId="0" borderId="17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9" fontId="7" fillId="0" borderId="31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2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75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0"/>
  <sheetViews>
    <sheetView tabSelected="1" zoomScalePageLayoutView="0" workbookViewId="0" topLeftCell="A1">
      <selection activeCell="I18" sqref="I18"/>
    </sheetView>
  </sheetViews>
  <sheetFormatPr defaultColWidth="8.875" defaultRowHeight="12.75"/>
  <cols>
    <col min="1" max="1" width="4.125" style="28" customWidth="1"/>
    <col min="2" max="2" width="29.75390625" style="28" customWidth="1"/>
    <col min="3" max="3" width="9.00390625" style="28" customWidth="1"/>
    <col min="4" max="4" width="20.375" style="28" customWidth="1"/>
    <col min="5" max="5" width="10.25390625" style="28" customWidth="1"/>
    <col min="6" max="6" width="26.75390625" style="28" customWidth="1"/>
    <col min="7" max="7" width="18.625" style="28" customWidth="1"/>
    <col min="8" max="9" width="8.875" style="28" customWidth="1"/>
    <col min="10" max="10" width="26.625" style="28" customWidth="1"/>
    <col min="11" max="11" width="17.25390625" style="28" customWidth="1"/>
    <col min="12" max="16384" width="8.875" style="28" customWidth="1"/>
  </cols>
  <sheetData>
    <row r="1" ht="14.25">
      <c r="G1" s="19" t="s">
        <v>99</v>
      </c>
    </row>
    <row r="3" spans="1:7" ht="15.75">
      <c r="A3" s="62" t="s">
        <v>100</v>
      </c>
      <c r="B3" s="62"/>
      <c r="C3" s="62"/>
      <c r="D3" s="62"/>
      <c r="E3" s="62"/>
      <c r="F3" s="62"/>
      <c r="G3" s="62"/>
    </row>
    <row r="4" spans="1:108" ht="15.75">
      <c r="A4" s="62" t="s">
        <v>101</v>
      </c>
      <c r="B4" s="62"/>
      <c r="C4" s="62"/>
      <c r="D4" s="62"/>
      <c r="E4" s="62"/>
      <c r="F4" s="62"/>
      <c r="G4" s="6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ht="15.75">
      <c r="A5" s="62" t="s">
        <v>129</v>
      </c>
      <c r="B5" s="62"/>
      <c r="C5" s="62"/>
      <c r="D5" s="62"/>
      <c r="E5" s="62"/>
      <c r="F5" s="62"/>
      <c r="G5" s="6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7" spans="1:7" ht="138.75" customHeight="1">
      <c r="A7" s="21" t="s">
        <v>102</v>
      </c>
      <c r="B7" s="21" t="s">
        <v>103</v>
      </c>
      <c r="C7" s="21" t="s">
        <v>104</v>
      </c>
      <c r="D7" s="21" t="s">
        <v>105</v>
      </c>
      <c r="E7" s="21" t="s">
        <v>106</v>
      </c>
      <c r="F7" s="21" t="s">
        <v>107</v>
      </c>
      <c r="G7" s="21" t="s">
        <v>108</v>
      </c>
    </row>
    <row r="8" spans="1:7" s="30" customFormat="1" ht="12.75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</row>
    <row r="9" spans="1:7" ht="16.5" customHeight="1">
      <c r="A9" s="22" t="s">
        <v>109</v>
      </c>
      <c r="B9" s="23" t="s">
        <v>110</v>
      </c>
      <c r="C9" s="31"/>
      <c r="D9" s="31"/>
      <c r="E9" s="31"/>
      <c r="F9" s="31"/>
      <c r="G9" s="32"/>
    </row>
    <row r="10" spans="1:7" ht="16.5" customHeight="1">
      <c r="A10" s="24" t="s">
        <v>111</v>
      </c>
      <c r="B10" s="25" t="s">
        <v>112</v>
      </c>
      <c r="C10" s="33"/>
      <c r="D10" s="33"/>
      <c r="E10" s="33"/>
      <c r="F10" s="34"/>
      <c r="G10" s="35"/>
    </row>
    <row r="11" spans="1:11" ht="95.25" customHeight="1">
      <c r="A11" s="58" t="s">
        <v>113</v>
      </c>
      <c r="B11" s="59" t="s">
        <v>114</v>
      </c>
      <c r="C11" s="60" t="s">
        <v>115</v>
      </c>
      <c r="D11" s="60" t="s">
        <v>116</v>
      </c>
      <c r="E11" s="61">
        <v>202</v>
      </c>
      <c r="F11" s="56" t="s">
        <v>122</v>
      </c>
      <c r="G11" s="52" t="s">
        <v>117</v>
      </c>
      <c r="I11" s="31"/>
      <c r="J11" s="57"/>
      <c r="K11" s="57"/>
    </row>
    <row r="12" spans="1:7" ht="12.75">
      <c r="A12" s="47"/>
      <c r="B12" s="33"/>
      <c r="C12" s="33"/>
      <c r="D12" s="33"/>
      <c r="E12" s="36"/>
      <c r="F12" s="40"/>
      <c r="G12" s="41"/>
    </row>
    <row r="13" spans="1:7" ht="15.75">
      <c r="A13" s="22" t="s">
        <v>128</v>
      </c>
      <c r="B13" s="23" t="s">
        <v>118</v>
      </c>
      <c r="C13" s="31"/>
      <c r="D13" s="31"/>
      <c r="E13" s="38"/>
      <c r="F13" s="42"/>
      <c r="G13" s="43"/>
    </row>
    <row r="14" spans="1:7" ht="15.75">
      <c r="A14" s="26"/>
      <c r="B14" s="27"/>
      <c r="C14" s="44"/>
      <c r="D14" s="44"/>
      <c r="E14" s="39"/>
      <c r="F14" s="45"/>
      <c r="G14" s="46"/>
    </row>
    <row r="15" spans="1:7" ht="92.25" customHeight="1">
      <c r="A15" s="48" t="s">
        <v>113</v>
      </c>
      <c r="B15" s="49" t="s">
        <v>119</v>
      </c>
      <c r="C15" s="37" t="s">
        <v>120</v>
      </c>
      <c r="D15" s="50" t="s">
        <v>121</v>
      </c>
      <c r="E15" s="51">
        <v>35470</v>
      </c>
      <c r="F15" s="56" t="s">
        <v>127</v>
      </c>
      <c r="G15" s="52" t="s">
        <v>117</v>
      </c>
    </row>
    <row r="16" spans="1:7" ht="12.75">
      <c r="A16" s="53"/>
      <c r="B16" s="54"/>
      <c r="C16" s="31"/>
      <c r="D16" s="31"/>
      <c r="E16" s="38"/>
      <c r="F16" s="40"/>
      <c r="G16" s="41"/>
    </row>
    <row r="17" spans="1:5" ht="12.75">
      <c r="A17" s="30"/>
      <c r="E17" s="55"/>
    </row>
    <row r="18" spans="1:5" ht="12.75">
      <c r="A18" s="30"/>
      <c r="E18" s="55"/>
    </row>
    <row r="19" spans="1:5" ht="12.75">
      <c r="A19" s="30"/>
      <c r="E19" s="55"/>
    </row>
    <row r="20" spans="1:5" ht="12.75">
      <c r="A20" s="30"/>
      <c r="E20" s="55"/>
    </row>
    <row r="21" spans="1:5" ht="12.75">
      <c r="A21" s="30"/>
      <c r="E21" s="55"/>
    </row>
    <row r="22" spans="1:5" ht="12.75">
      <c r="A22" s="30"/>
      <c r="E22" s="55"/>
    </row>
    <row r="23" spans="1:5" ht="12.75">
      <c r="A23" s="30"/>
      <c r="E23" s="55"/>
    </row>
    <row r="24" ht="12.75">
      <c r="E24" s="55"/>
    </row>
    <row r="25" ht="12.75">
      <c r="E25" s="55"/>
    </row>
    <row r="26" ht="12.75">
      <c r="E26" s="55"/>
    </row>
    <row r="27" ht="12.75">
      <c r="E27" s="55"/>
    </row>
    <row r="28" ht="12.75">
      <c r="E28" s="55"/>
    </row>
    <row r="29" ht="12.75">
      <c r="E29" s="55"/>
    </row>
    <row r="30" ht="12.75">
      <c r="E30" s="55"/>
    </row>
    <row r="31" ht="12.75">
      <c r="E31" s="55"/>
    </row>
    <row r="32" ht="12.75">
      <c r="E32" s="55"/>
    </row>
    <row r="33" ht="12.75">
      <c r="E33" s="55"/>
    </row>
    <row r="34" ht="12.75">
      <c r="E34" s="55"/>
    </row>
    <row r="35" ht="12.75">
      <c r="E35" s="55"/>
    </row>
    <row r="36" ht="12.75">
      <c r="E36" s="55"/>
    </row>
    <row r="37" ht="12.75">
      <c r="E37" s="55"/>
    </row>
    <row r="38" ht="12.75">
      <c r="E38" s="55"/>
    </row>
    <row r="39" ht="12.75">
      <c r="E39" s="55"/>
    </row>
    <row r="40" ht="12.75">
      <c r="E40" s="55"/>
    </row>
    <row r="41" ht="12.75">
      <c r="E41" s="55"/>
    </row>
    <row r="42" ht="12.75">
      <c r="E42" s="55"/>
    </row>
    <row r="43" ht="12.75">
      <c r="E43" s="55"/>
    </row>
    <row r="44" ht="12.75">
      <c r="E44" s="55"/>
    </row>
    <row r="45" ht="12.75">
      <c r="E45" s="55"/>
    </row>
    <row r="46" ht="12.75">
      <c r="E46" s="55"/>
    </row>
    <row r="47" ht="12.75">
      <c r="E47" s="55"/>
    </row>
    <row r="48" ht="12.75">
      <c r="E48" s="55"/>
    </row>
    <row r="49" ht="12.75">
      <c r="E49" s="55"/>
    </row>
    <row r="50" ht="12.75">
      <c r="E50" s="55"/>
    </row>
    <row r="51" ht="12.75">
      <c r="E51" s="55"/>
    </row>
    <row r="52" ht="12.75">
      <c r="E52" s="55"/>
    </row>
    <row r="53" ht="12.75">
      <c r="E53" s="55"/>
    </row>
    <row r="54" ht="12.75">
      <c r="E54" s="55"/>
    </row>
    <row r="55" ht="12.75">
      <c r="E55" s="55"/>
    </row>
    <row r="56" ht="12.75">
      <c r="E56" s="55"/>
    </row>
    <row r="57" ht="12.75">
      <c r="E57" s="55"/>
    </row>
    <row r="58" ht="12.75">
      <c r="E58" s="55"/>
    </row>
    <row r="59" ht="12.75">
      <c r="E59" s="55"/>
    </row>
    <row r="60" ht="12.75">
      <c r="E60" s="55"/>
    </row>
    <row r="61" ht="12.75">
      <c r="E61" s="55"/>
    </row>
    <row r="62" ht="12.75">
      <c r="E62" s="55"/>
    </row>
    <row r="63" ht="12.75">
      <c r="E63" s="55"/>
    </row>
    <row r="64" ht="12.75">
      <c r="E64" s="55"/>
    </row>
    <row r="65" ht="12.75">
      <c r="E65" s="55"/>
    </row>
    <row r="66" ht="12.75">
      <c r="E66" s="55"/>
    </row>
    <row r="67" ht="12.75">
      <c r="E67" s="55"/>
    </row>
    <row r="68" ht="12.75">
      <c r="E68" s="55"/>
    </row>
    <row r="69" ht="12.75">
      <c r="E69" s="55"/>
    </row>
    <row r="70" ht="12.75">
      <c r="E70" s="55"/>
    </row>
    <row r="71" ht="12.75">
      <c r="E71" s="55"/>
    </row>
    <row r="72" ht="12.75">
      <c r="E72" s="55"/>
    </row>
    <row r="73" ht="12.75">
      <c r="E73" s="55"/>
    </row>
    <row r="74" ht="12.75">
      <c r="E74" s="55"/>
    </row>
    <row r="75" ht="12.75">
      <c r="E75" s="55"/>
    </row>
    <row r="76" ht="12.75">
      <c r="E76" s="55"/>
    </row>
    <row r="77" ht="12.75">
      <c r="E77" s="55"/>
    </row>
    <row r="78" ht="12.75">
      <c r="E78" s="55"/>
    </row>
    <row r="79" ht="12.75">
      <c r="E79" s="55"/>
    </row>
    <row r="80" ht="12.75">
      <c r="E80" s="55"/>
    </row>
  </sheetData>
  <sheetProtection/>
  <mergeCells count="3">
    <mergeCell ref="A3:G3"/>
    <mergeCell ref="A4:G4"/>
    <mergeCell ref="A5:G5"/>
  </mergeCells>
  <printOptions/>
  <pageMargins left="0.4724409448818898" right="0.2362204724409449" top="0.35433070866141736" bottom="0.31496062992125984" header="0.3937007874015748" footer="0.275590551181102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25">
      <selection activeCell="BL10" sqref="BL10:DD10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63" t="s">
        <v>93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</row>
    <row r="5" spans="1:108" ht="15.75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</row>
    <row r="6" spans="1:108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</row>
    <row r="7" spans="1:108" ht="15.75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98</v>
      </c>
      <c r="AX8" s="64" t="s">
        <v>124</v>
      </c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5" t="s">
        <v>7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65" t="s">
        <v>97</v>
      </c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66" t="s">
        <v>8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67" t="s">
        <v>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</row>
    <row r="15" spans="1:108" ht="15">
      <c r="A15" s="68" t="s">
        <v>15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70"/>
      <c r="BJ15" s="68" t="s">
        <v>16</v>
      </c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70"/>
      <c r="BW15" s="74" t="s">
        <v>17</v>
      </c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ht="1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3"/>
      <c r="BJ16" s="71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3"/>
      <c r="BW16" s="77">
        <v>1</v>
      </c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5">
      <c r="A17" s="11"/>
      <c r="B17" s="127" t="s">
        <v>10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8"/>
      <c r="BJ17" s="88" t="s">
        <v>18</v>
      </c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1">
        <f>BW18+BW19</f>
        <v>8080</v>
      </c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</row>
    <row r="18" spans="1:108" ht="15">
      <c r="A18" s="11"/>
      <c r="B18" s="150" t="s">
        <v>11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1"/>
      <c r="BJ18" s="80" t="s">
        <v>19</v>
      </c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1">
        <v>7018</v>
      </c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</row>
    <row r="19" spans="1:108" ht="15">
      <c r="A19" s="11"/>
      <c r="B19" s="150" t="s">
        <v>12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1"/>
      <c r="BJ19" s="80" t="s">
        <v>20</v>
      </c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1">
        <v>1062</v>
      </c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</row>
    <row r="20" spans="1:108" ht="15">
      <c r="A20" s="11"/>
      <c r="B20" s="127" t="s">
        <v>13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8"/>
      <c r="BJ20" s="88" t="s">
        <v>21</v>
      </c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</row>
    <row r="21" spans="1:108" ht="15">
      <c r="A21" s="11"/>
      <c r="B21" s="127" t="s">
        <v>14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8"/>
      <c r="BJ21" s="88" t="s">
        <v>22</v>
      </c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1">
        <v>1041</v>
      </c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</row>
    <row r="23" spans="1:108" ht="15">
      <c r="A23" s="67" t="s">
        <v>94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</row>
    <row r="24" spans="1:108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8" t="s">
        <v>24</v>
      </c>
    </row>
    <row r="25" spans="1:108" ht="15">
      <c r="A25" s="103" t="s">
        <v>23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5"/>
      <c r="BJ25" s="109" t="s">
        <v>16</v>
      </c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6"/>
      <c r="BW25" s="137" t="s">
        <v>2</v>
      </c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 t="s">
        <v>3</v>
      </c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</row>
    <row r="26" spans="1:108" ht="15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20"/>
      <c r="BJ26" s="147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9"/>
      <c r="BW26" s="122">
        <v>1</v>
      </c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>
        <v>2</v>
      </c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</row>
    <row r="27" spans="1:108" ht="15">
      <c r="A27" s="74" t="s">
        <v>25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6"/>
      <c r="BJ27" s="88" t="s">
        <v>26</v>
      </c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132">
        <f>SUM(BW28:CM31)</f>
        <v>1307545.8</v>
      </c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>
        <f>SUM(CN28:DD31)</f>
        <v>1036180.2000000001</v>
      </c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</row>
    <row r="28" spans="1:108" ht="15">
      <c r="A28" s="11"/>
      <c r="B28" s="84" t="s">
        <v>51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5"/>
      <c r="BJ28" s="80" t="s">
        <v>27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1">
        <f>1004463*1.1</f>
        <v>1104909.3</v>
      </c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>
        <f>826414*1.1</f>
        <v>909055.4</v>
      </c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</row>
    <row r="29" spans="1:108" ht="15">
      <c r="A29" s="11"/>
      <c r="B29" s="84" t="s">
        <v>52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5"/>
      <c r="BJ29" s="80" t="s">
        <v>28</v>
      </c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144">
        <f>36807*1.1</f>
        <v>40487.700000000004</v>
      </c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>
        <f>36630*1.1</f>
        <v>40293</v>
      </c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</row>
    <row r="30" spans="1:108" ht="15">
      <c r="A30" s="11"/>
      <c r="B30" s="84" t="s">
        <v>53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5"/>
      <c r="BJ30" s="80" t="s">
        <v>29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144">
        <f>16653*1.1</f>
        <v>18318.300000000003</v>
      </c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>
        <f>18174*1.1</f>
        <v>19991.4</v>
      </c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</row>
    <row r="31" spans="1:108" ht="15">
      <c r="A31" s="11"/>
      <c r="B31" s="84" t="s">
        <v>54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5"/>
      <c r="BJ31" s="80" t="s">
        <v>30</v>
      </c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144">
        <f>130755*1.1</f>
        <v>143830.5</v>
      </c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>
        <f>60764*1.1</f>
        <v>66840.40000000001</v>
      </c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</row>
    <row r="32" spans="1:108" ht="15">
      <c r="A32" s="11"/>
      <c r="B32" s="84" t="s">
        <v>55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5"/>
      <c r="BJ32" s="80" t="s">
        <v>31</v>
      </c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</row>
    <row r="33" spans="1:108" ht="15">
      <c r="A33" s="11"/>
      <c r="B33" s="84" t="s">
        <v>56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5"/>
      <c r="BJ33" s="80" t="s">
        <v>32</v>
      </c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</row>
    <row r="34" spans="1:108" ht="15">
      <c r="A34" s="11"/>
      <c r="B34" s="78" t="s">
        <v>57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9"/>
      <c r="BJ34" s="80" t="s">
        <v>34</v>
      </c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</row>
    <row r="35" spans="1:108" ht="15">
      <c r="A35" s="11"/>
      <c r="B35" s="78" t="s">
        <v>58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9"/>
      <c r="BJ35" s="80" t="s">
        <v>35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spans="1:108" ht="15">
      <c r="A36" s="11"/>
      <c r="B36" s="78" t="s">
        <v>59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9"/>
      <c r="BJ36" s="80" t="s">
        <v>36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</row>
    <row r="37" spans="1:108" ht="15">
      <c r="A37" s="11"/>
      <c r="B37" s="82" t="s">
        <v>95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3"/>
      <c r="BJ37" s="80" t="s">
        <v>37</v>
      </c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</row>
    <row r="38" spans="1:108" ht="15">
      <c r="A38" s="11"/>
      <c r="B38" s="82" t="s">
        <v>96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3"/>
      <c r="BJ38" s="80" t="s">
        <v>38</v>
      </c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</row>
    <row r="39" spans="1:108" ht="15">
      <c r="A39" s="11"/>
      <c r="B39" s="78" t="s">
        <v>60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9"/>
      <c r="BJ39" s="80" t="s">
        <v>39</v>
      </c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</row>
    <row r="40" spans="1:108" ht="15">
      <c r="A40" s="11"/>
      <c r="B40" s="78" t="s">
        <v>61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9"/>
      <c r="BJ40" s="80" t="s">
        <v>40</v>
      </c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</row>
    <row r="41" spans="1:108" ht="15">
      <c r="A41" s="11"/>
      <c r="B41" s="82" t="s">
        <v>62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3"/>
      <c r="BJ41" s="80" t="s">
        <v>42</v>
      </c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</row>
    <row r="42" spans="1:108" ht="15">
      <c r="A42" s="11"/>
      <c r="B42" s="78" t="s">
        <v>63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9"/>
      <c r="BJ42" s="80" t="s">
        <v>41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</row>
    <row r="43" spans="1:108" ht="15">
      <c r="A43" s="11"/>
      <c r="B43" s="82" t="s">
        <v>64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3"/>
      <c r="BJ43" s="80" t="s">
        <v>43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</row>
    <row r="44" spans="1:108" ht="15">
      <c r="A44" s="11"/>
      <c r="B44" s="82" t="s">
        <v>65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3"/>
      <c r="BJ44" s="80" t="s">
        <v>44</v>
      </c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</row>
    <row r="45" spans="1:108" ht="15">
      <c r="A45" s="11"/>
      <c r="B45" s="78" t="s">
        <v>66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9"/>
      <c r="BJ45" s="80" t="s">
        <v>45</v>
      </c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</row>
    <row r="46" spans="1:108" ht="15">
      <c r="A46" s="11"/>
      <c r="B46" s="84" t="s">
        <v>67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5"/>
      <c r="BJ46" s="80" t="s">
        <v>33</v>
      </c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</row>
    <row r="47" spans="1:108" ht="15">
      <c r="A47" s="11"/>
      <c r="B47" s="84" t="s">
        <v>68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5"/>
      <c r="BJ47" s="80" t="s">
        <v>46</v>
      </c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</row>
    <row r="48" spans="1:108" ht="15">
      <c r="A48" s="12"/>
      <c r="B48" s="86" t="s">
        <v>69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47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132">
        <v>2617784</v>
      </c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>
        <f>1486882*1.1</f>
        <v>1635570.2000000002</v>
      </c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</row>
    <row r="49" spans="1:108" ht="15.75" thickBot="1">
      <c r="A49" s="15"/>
      <c r="B49" s="89" t="s">
        <v>70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90"/>
      <c r="BJ49" s="91" t="s">
        <v>48</v>
      </c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</row>
    <row r="50" spans="1:108" ht="15.75" thickBot="1">
      <c r="A50" s="16"/>
      <c r="B50" s="92" t="s">
        <v>71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3"/>
      <c r="BJ50" s="94" t="s">
        <v>49</v>
      </c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5">
        <f>BW48+BW49</f>
        <v>2617784</v>
      </c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>
        <f>CN48+CN49</f>
        <v>1635570.2000000002</v>
      </c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6"/>
    </row>
    <row r="51" spans="1:108" ht="15">
      <c r="A51" s="17"/>
      <c r="B51" s="98" t="s">
        <v>72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9"/>
      <c r="BJ51" s="100" t="s">
        <v>50</v>
      </c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1">
        <f>BW50-CN50</f>
        <v>982213.7999999998</v>
      </c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97" t="s">
        <v>76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</row>
    <row r="57" spans="1:108" ht="24" customHeight="1">
      <c r="A57" s="1"/>
      <c r="B57" s="97" t="s">
        <v>77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</row>
    <row r="58" spans="1:108" ht="27" customHeight="1">
      <c r="A58" s="1"/>
      <c r="B58" s="97" t="s">
        <v>78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</row>
  </sheetData>
  <sheetProtection/>
  <mergeCells count="137">
    <mergeCell ref="A4:DD4"/>
    <mergeCell ref="A5:DD5"/>
    <mergeCell ref="A6:DD6"/>
    <mergeCell ref="A7:DD7"/>
    <mergeCell ref="AX8:BH8"/>
    <mergeCell ref="BL10:DD10"/>
    <mergeCell ref="BL11:DD11"/>
    <mergeCell ref="A13:DD13"/>
    <mergeCell ref="A15:BI16"/>
    <mergeCell ref="BJ15:BV16"/>
    <mergeCell ref="BW15:DD15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58:DD58"/>
    <mergeCell ref="B51:BI51"/>
    <mergeCell ref="BJ51:BV51"/>
    <mergeCell ref="BW51:CM51"/>
    <mergeCell ref="CN51:DD51"/>
    <mergeCell ref="B56:DD56"/>
    <mergeCell ref="B57:DD5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4">
      <selection activeCell="DK27" sqref="DK27:DT27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67" t="s">
        <v>123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</row>
    <row r="3" spans="1:167" ht="12.75">
      <c r="A3" s="103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5"/>
      <c r="AV3" s="109" t="s">
        <v>16</v>
      </c>
      <c r="AW3" s="110"/>
      <c r="AX3" s="110"/>
      <c r="AY3" s="110"/>
      <c r="AZ3" s="110"/>
      <c r="BA3" s="110"/>
      <c r="BB3" s="110"/>
      <c r="BC3" s="111"/>
      <c r="BD3" s="103" t="s">
        <v>81</v>
      </c>
      <c r="BE3" s="104"/>
      <c r="BF3" s="104"/>
      <c r="BG3" s="104"/>
      <c r="BH3" s="104"/>
      <c r="BI3" s="104"/>
      <c r="BJ3" s="104"/>
      <c r="BK3" s="104"/>
      <c r="BL3" s="104"/>
      <c r="BM3" s="104"/>
      <c r="BN3" s="105"/>
      <c r="BO3" s="74" t="s">
        <v>82</v>
      </c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6"/>
    </row>
    <row r="4" spans="1:167" ht="115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8"/>
      <c r="AV4" s="112"/>
      <c r="AW4" s="113"/>
      <c r="AX4" s="113"/>
      <c r="AY4" s="113"/>
      <c r="AZ4" s="113"/>
      <c r="BA4" s="113"/>
      <c r="BB4" s="113"/>
      <c r="BC4" s="114"/>
      <c r="BD4" s="118"/>
      <c r="BE4" s="119"/>
      <c r="BF4" s="119"/>
      <c r="BG4" s="119"/>
      <c r="BH4" s="119"/>
      <c r="BI4" s="119"/>
      <c r="BJ4" s="119"/>
      <c r="BK4" s="119"/>
      <c r="BL4" s="119"/>
      <c r="BM4" s="119"/>
      <c r="BN4" s="120"/>
      <c r="BO4" s="121" t="s">
        <v>91</v>
      </c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 t="s">
        <v>92</v>
      </c>
      <c r="CB4" s="121"/>
      <c r="CC4" s="121"/>
      <c r="CD4" s="121"/>
      <c r="CE4" s="121"/>
      <c r="CF4" s="121"/>
      <c r="CG4" s="121"/>
      <c r="CH4" s="121"/>
      <c r="CI4" s="121"/>
      <c r="CJ4" s="121" t="s">
        <v>83</v>
      </c>
      <c r="CK4" s="121"/>
      <c r="CL4" s="121"/>
      <c r="CM4" s="121"/>
      <c r="CN4" s="121"/>
      <c r="CO4" s="121"/>
      <c r="CP4" s="121"/>
      <c r="CQ4" s="121"/>
      <c r="CR4" s="121"/>
      <c r="CS4" s="121" t="s">
        <v>90</v>
      </c>
      <c r="CT4" s="121"/>
      <c r="CU4" s="121"/>
      <c r="CV4" s="121"/>
      <c r="CW4" s="121"/>
      <c r="CX4" s="121"/>
      <c r="CY4" s="121"/>
      <c r="CZ4" s="121"/>
      <c r="DA4" s="121"/>
      <c r="DB4" s="121" t="s">
        <v>84</v>
      </c>
      <c r="DC4" s="121"/>
      <c r="DD4" s="121"/>
      <c r="DE4" s="121"/>
      <c r="DF4" s="121"/>
      <c r="DG4" s="121"/>
      <c r="DH4" s="121"/>
      <c r="DI4" s="121"/>
      <c r="DJ4" s="121"/>
      <c r="DK4" s="121" t="s">
        <v>86</v>
      </c>
      <c r="DL4" s="121"/>
      <c r="DM4" s="121"/>
      <c r="DN4" s="121"/>
      <c r="DO4" s="121"/>
      <c r="DP4" s="121"/>
      <c r="DQ4" s="121"/>
      <c r="DR4" s="121"/>
      <c r="DS4" s="121"/>
      <c r="DT4" s="121"/>
      <c r="DU4" s="121" t="s">
        <v>85</v>
      </c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 t="s">
        <v>88</v>
      </c>
      <c r="EK4" s="121"/>
      <c r="EL4" s="121"/>
      <c r="EM4" s="121"/>
      <c r="EN4" s="121"/>
      <c r="EO4" s="121"/>
      <c r="EP4" s="121"/>
      <c r="EQ4" s="121"/>
      <c r="ER4" s="121"/>
      <c r="ES4" s="121" t="s">
        <v>89</v>
      </c>
      <c r="ET4" s="121"/>
      <c r="EU4" s="121"/>
      <c r="EV4" s="121"/>
      <c r="EW4" s="121"/>
      <c r="EX4" s="121"/>
      <c r="EY4" s="121"/>
      <c r="EZ4" s="121"/>
      <c r="FA4" s="121"/>
      <c r="FB4" s="121"/>
      <c r="FC4" s="121" t="s">
        <v>87</v>
      </c>
      <c r="FD4" s="121"/>
      <c r="FE4" s="121"/>
      <c r="FF4" s="121"/>
      <c r="FG4" s="121"/>
      <c r="FH4" s="121"/>
      <c r="FI4" s="121"/>
      <c r="FJ4" s="121"/>
      <c r="FK4" s="121"/>
    </row>
    <row r="5" spans="1:167" ht="12.7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8"/>
      <c r="AV5" s="115"/>
      <c r="AW5" s="116"/>
      <c r="AX5" s="116"/>
      <c r="AY5" s="116"/>
      <c r="AZ5" s="116"/>
      <c r="BA5" s="116"/>
      <c r="BB5" s="116"/>
      <c r="BC5" s="117"/>
      <c r="BD5" s="122">
        <v>1</v>
      </c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>
        <v>2</v>
      </c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>
        <v>3</v>
      </c>
      <c r="CB5" s="122"/>
      <c r="CC5" s="122"/>
      <c r="CD5" s="122"/>
      <c r="CE5" s="122"/>
      <c r="CF5" s="122"/>
      <c r="CG5" s="122"/>
      <c r="CH5" s="122"/>
      <c r="CI5" s="122"/>
      <c r="CJ5" s="122">
        <v>4</v>
      </c>
      <c r="CK5" s="122"/>
      <c r="CL5" s="122"/>
      <c r="CM5" s="122"/>
      <c r="CN5" s="122"/>
      <c r="CO5" s="122"/>
      <c r="CP5" s="122"/>
      <c r="CQ5" s="122"/>
      <c r="CR5" s="122"/>
      <c r="CS5" s="122">
        <v>5</v>
      </c>
      <c r="CT5" s="122"/>
      <c r="CU5" s="122"/>
      <c r="CV5" s="122"/>
      <c r="CW5" s="122"/>
      <c r="CX5" s="122"/>
      <c r="CY5" s="122"/>
      <c r="CZ5" s="122"/>
      <c r="DA5" s="122"/>
      <c r="DB5" s="122">
        <v>6</v>
      </c>
      <c r="DC5" s="122"/>
      <c r="DD5" s="122"/>
      <c r="DE5" s="122"/>
      <c r="DF5" s="122"/>
      <c r="DG5" s="122"/>
      <c r="DH5" s="122"/>
      <c r="DI5" s="122"/>
      <c r="DJ5" s="122"/>
      <c r="DK5" s="122">
        <v>7</v>
      </c>
      <c r="DL5" s="122"/>
      <c r="DM5" s="122"/>
      <c r="DN5" s="122"/>
      <c r="DO5" s="122"/>
      <c r="DP5" s="122"/>
      <c r="DQ5" s="122"/>
      <c r="DR5" s="122"/>
      <c r="DS5" s="122"/>
      <c r="DT5" s="122"/>
      <c r="DU5" s="122">
        <v>8</v>
      </c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>
        <v>9</v>
      </c>
      <c r="EK5" s="122"/>
      <c r="EL5" s="122"/>
      <c r="EM5" s="122"/>
      <c r="EN5" s="122"/>
      <c r="EO5" s="122"/>
      <c r="EP5" s="122"/>
      <c r="EQ5" s="122"/>
      <c r="ER5" s="122"/>
      <c r="ES5" s="122">
        <v>10</v>
      </c>
      <c r="ET5" s="122"/>
      <c r="EU5" s="122"/>
      <c r="EV5" s="122"/>
      <c r="EW5" s="122"/>
      <c r="EX5" s="122"/>
      <c r="EY5" s="122"/>
      <c r="EZ5" s="122"/>
      <c r="FA5" s="122"/>
      <c r="FB5" s="122"/>
      <c r="FC5" s="122">
        <v>11</v>
      </c>
      <c r="FD5" s="122"/>
      <c r="FE5" s="122"/>
      <c r="FF5" s="122"/>
      <c r="FG5" s="122"/>
      <c r="FH5" s="122"/>
      <c r="FI5" s="122"/>
      <c r="FJ5" s="122"/>
      <c r="FK5" s="122"/>
    </row>
    <row r="6" spans="1:167" ht="12.75">
      <c r="A6" s="12"/>
      <c r="B6" s="123" t="s">
        <v>25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4"/>
      <c r="AV6" s="88" t="s">
        <v>26</v>
      </c>
      <c r="AW6" s="88"/>
      <c r="AX6" s="88"/>
      <c r="AY6" s="88"/>
      <c r="AZ6" s="88"/>
      <c r="BA6" s="88"/>
      <c r="BB6" s="88"/>
      <c r="BC6" s="88"/>
      <c r="BD6" s="132" t="e">
        <f>SUM(BO6:FK6)</f>
        <v>#REF!</v>
      </c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 t="e">
        <f>SUM(CA7:CA10)</f>
        <v>#REF!</v>
      </c>
      <c r="CB6" s="132"/>
      <c r="CC6" s="132"/>
      <c r="CD6" s="132"/>
      <c r="CE6" s="132"/>
      <c r="CF6" s="132"/>
      <c r="CG6" s="132"/>
      <c r="CH6" s="132"/>
      <c r="CI6" s="132"/>
      <c r="CJ6" s="132" t="e">
        <f>SUM(CJ7:CJ10)</f>
        <v>#REF!</v>
      </c>
      <c r="CK6" s="132"/>
      <c r="CL6" s="132"/>
      <c r="CM6" s="132"/>
      <c r="CN6" s="132"/>
      <c r="CO6" s="132"/>
      <c r="CP6" s="132"/>
      <c r="CQ6" s="132"/>
      <c r="CR6" s="132"/>
      <c r="CS6" s="132" t="e">
        <f>SUM(CS7:CS10)</f>
        <v>#REF!</v>
      </c>
      <c r="CT6" s="132"/>
      <c r="CU6" s="132"/>
      <c r="CV6" s="132"/>
      <c r="CW6" s="132"/>
      <c r="CX6" s="132"/>
      <c r="CY6" s="132"/>
      <c r="CZ6" s="132"/>
      <c r="DA6" s="132"/>
      <c r="DB6" s="132" t="e">
        <f>SUM(DB7:DB10)</f>
        <v>#REF!</v>
      </c>
      <c r="DC6" s="132"/>
      <c r="DD6" s="132"/>
      <c r="DE6" s="132"/>
      <c r="DF6" s="132"/>
      <c r="DG6" s="132"/>
      <c r="DH6" s="132"/>
      <c r="DI6" s="132"/>
      <c r="DJ6" s="132"/>
      <c r="DK6" s="132" t="e">
        <f>SUM(DK7:DK10)</f>
        <v>#REF!</v>
      </c>
      <c r="DL6" s="132"/>
      <c r="DM6" s="132"/>
      <c r="DN6" s="132"/>
      <c r="DO6" s="132"/>
      <c r="DP6" s="132"/>
      <c r="DQ6" s="132"/>
      <c r="DR6" s="132"/>
      <c r="DS6" s="132"/>
      <c r="DT6" s="132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2" t="e">
        <f>SUM(ES7:ES10)</f>
        <v>#REF!</v>
      </c>
      <c r="ET6" s="132"/>
      <c r="EU6" s="132"/>
      <c r="EV6" s="132"/>
      <c r="EW6" s="132"/>
      <c r="EX6" s="132"/>
      <c r="EY6" s="132"/>
      <c r="EZ6" s="132"/>
      <c r="FA6" s="132"/>
      <c r="FB6" s="132"/>
      <c r="FC6" s="131"/>
      <c r="FD6" s="131"/>
      <c r="FE6" s="131"/>
      <c r="FF6" s="131"/>
      <c r="FG6" s="131"/>
      <c r="FH6" s="131"/>
      <c r="FI6" s="131"/>
      <c r="FJ6" s="131"/>
      <c r="FK6" s="131"/>
    </row>
    <row r="7" spans="1:167" ht="12.75">
      <c r="A7" s="13"/>
      <c r="B7" s="125" t="s">
        <v>51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6"/>
      <c r="AV7" s="80" t="s">
        <v>27</v>
      </c>
      <c r="AW7" s="80"/>
      <c r="AX7" s="80"/>
      <c r="AY7" s="80"/>
      <c r="AZ7" s="80"/>
      <c r="BA7" s="80"/>
      <c r="BB7" s="80"/>
      <c r="BC7" s="80"/>
      <c r="BD7" s="144" t="e">
        <f>SUM(BO7:FK7)</f>
        <v>#REF!</v>
      </c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52" t="e">
        <f>#REF!*1.1</f>
        <v>#REF!</v>
      </c>
      <c r="CB7" s="153"/>
      <c r="CC7" s="153"/>
      <c r="CD7" s="153"/>
      <c r="CE7" s="153"/>
      <c r="CF7" s="153"/>
      <c r="CG7" s="153"/>
      <c r="CH7" s="153"/>
      <c r="CI7" s="154"/>
      <c r="CJ7" s="152" t="e">
        <f>#REF!*1.1</f>
        <v>#REF!</v>
      </c>
      <c r="CK7" s="153"/>
      <c r="CL7" s="153"/>
      <c r="CM7" s="153"/>
      <c r="CN7" s="153"/>
      <c r="CO7" s="153"/>
      <c r="CP7" s="153"/>
      <c r="CQ7" s="153"/>
      <c r="CR7" s="154"/>
      <c r="CS7" s="152" t="e">
        <f>#REF!*1.1</f>
        <v>#REF!</v>
      </c>
      <c r="CT7" s="153"/>
      <c r="CU7" s="153"/>
      <c r="CV7" s="153"/>
      <c r="CW7" s="153"/>
      <c r="CX7" s="153"/>
      <c r="CY7" s="153"/>
      <c r="CZ7" s="153"/>
      <c r="DA7" s="154"/>
      <c r="DB7" s="152" t="e">
        <f>#REF!*1.1</f>
        <v>#REF!</v>
      </c>
      <c r="DC7" s="153"/>
      <c r="DD7" s="153"/>
      <c r="DE7" s="153"/>
      <c r="DF7" s="153"/>
      <c r="DG7" s="153"/>
      <c r="DH7" s="153"/>
      <c r="DI7" s="153"/>
      <c r="DJ7" s="154"/>
      <c r="DK7" s="152" t="e">
        <f>#REF!*1.1</f>
        <v>#REF!</v>
      </c>
      <c r="DL7" s="153"/>
      <c r="DM7" s="153"/>
      <c r="DN7" s="153"/>
      <c r="DO7" s="153"/>
      <c r="DP7" s="153"/>
      <c r="DQ7" s="153"/>
      <c r="DR7" s="153"/>
      <c r="DS7" s="153"/>
      <c r="DT7" s="154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2" t="e">
        <f>#REF!*1.1</f>
        <v>#REF!</v>
      </c>
      <c r="ET7" s="153"/>
      <c r="EU7" s="153"/>
      <c r="EV7" s="153"/>
      <c r="EW7" s="153"/>
      <c r="EX7" s="153"/>
      <c r="EY7" s="153"/>
      <c r="EZ7" s="153"/>
      <c r="FA7" s="153"/>
      <c r="FB7" s="154"/>
      <c r="FC7" s="77"/>
      <c r="FD7" s="77"/>
      <c r="FE7" s="77"/>
      <c r="FF7" s="77"/>
      <c r="FG7" s="77"/>
      <c r="FH7" s="77"/>
      <c r="FI7" s="77"/>
      <c r="FJ7" s="77"/>
      <c r="FK7" s="77"/>
    </row>
    <row r="8" spans="1:167" ht="12.75">
      <c r="A8" s="11"/>
      <c r="B8" s="84" t="s">
        <v>52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  <c r="AV8" s="80" t="s">
        <v>28</v>
      </c>
      <c r="AW8" s="80"/>
      <c r="AX8" s="80"/>
      <c r="AY8" s="80"/>
      <c r="AZ8" s="80"/>
      <c r="BA8" s="80"/>
      <c r="BB8" s="80"/>
      <c r="BC8" s="80"/>
      <c r="BD8" s="144" t="e">
        <f>SUM(BO8:FK8)</f>
        <v>#REF!</v>
      </c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52">
        <v>0</v>
      </c>
      <c r="CB8" s="153"/>
      <c r="CC8" s="153"/>
      <c r="CD8" s="153"/>
      <c r="CE8" s="153"/>
      <c r="CF8" s="153"/>
      <c r="CG8" s="153"/>
      <c r="CH8" s="153"/>
      <c r="CI8" s="154"/>
      <c r="CJ8" s="152" t="e">
        <f>#REF!*1.1</f>
        <v>#REF!</v>
      </c>
      <c r="CK8" s="153"/>
      <c r="CL8" s="153"/>
      <c r="CM8" s="153"/>
      <c r="CN8" s="153"/>
      <c r="CO8" s="153"/>
      <c r="CP8" s="153"/>
      <c r="CQ8" s="153"/>
      <c r="CR8" s="154"/>
      <c r="CS8" s="152" t="e">
        <f>#REF!*1.1</f>
        <v>#REF!</v>
      </c>
      <c r="CT8" s="153"/>
      <c r="CU8" s="153"/>
      <c r="CV8" s="153"/>
      <c r="CW8" s="153"/>
      <c r="CX8" s="153"/>
      <c r="CY8" s="153"/>
      <c r="CZ8" s="153"/>
      <c r="DA8" s="154"/>
      <c r="DB8" s="152" t="e">
        <f>#REF!*1.1</f>
        <v>#REF!</v>
      </c>
      <c r="DC8" s="153"/>
      <c r="DD8" s="153"/>
      <c r="DE8" s="153"/>
      <c r="DF8" s="153"/>
      <c r="DG8" s="153"/>
      <c r="DH8" s="153"/>
      <c r="DI8" s="153"/>
      <c r="DJ8" s="154"/>
      <c r="DK8" s="152" t="e">
        <f>#REF!*1.1</f>
        <v>#REF!</v>
      </c>
      <c r="DL8" s="153"/>
      <c r="DM8" s="153"/>
      <c r="DN8" s="153"/>
      <c r="DO8" s="153"/>
      <c r="DP8" s="153"/>
      <c r="DQ8" s="153"/>
      <c r="DR8" s="153"/>
      <c r="DS8" s="153"/>
      <c r="DT8" s="154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2" t="e">
        <f>#REF!*1.1</f>
        <v>#REF!</v>
      </c>
      <c r="ET8" s="153"/>
      <c r="EU8" s="153"/>
      <c r="EV8" s="153"/>
      <c r="EW8" s="153"/>
      <c r="EX8" s="153"/>
      <c r="EY8" s="153"/>
      <c r="EZ8" s="153"/>
      <c r="FA8" s="153"/>
      <c r="FB8" s="154"/>
      <c r="FC8" s="77"/>
      <c r="FD8" s="77"/>
      <c r="FE8" s="77"/>
      <c r="FF8" s="77"/>
      <c r="FG8" s="77"/>
      <c r="FH8" s="77"/>
      <c r="FI8" s="77"/>
      <c r="FJ8" s="77"/>
      <c r="FK8" s="77"/>
    </row>
    <row r="9" spans="1:167" ht="12.75">
      <c r="A9" s="11"/>
      <c r="B9" s="84" t="s">
        <v>79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  <c r="AV9" s="80" t="s">
        <v>29</v>
      </c>
      <c r="AW9" s="80"/>
      <c r="AX9" s="80"/>
      <c r="AY9" s="80"/>
      <c r="AZ9" s="80"/>
      <c r="BA9" s="80"/>
      <c r="BB9" s="80"/>
      <c r="BC9" s="80"/>
      <c r="BD9" s="144" t="e">
        <f>SUM(BO9:FK9)</f>
        <v>#REF!</v>
      </c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52" t="e">
        <f>#REF!*1.1</f>
        <v>#REF!</v>
      </c>
      <c r="CB9" s="153"/>
      <c r="CC9" s="153"/>
      <c r="CD9" s="153"/>
      <c r="CE9" s="153"/>
      <c r="CF9" s="153"/>
      <c r="CG9" s="153"/>
      <c r="CH9" s="153"/>
      <c r="CI9" s="154"/>
      <c r="CJ9" s="152" t="e">
        <f>#REF!*1.1</f>
        <v>#REF!</v>
      </c>
      <c r="CK9" s="153"/>
      <c r="CL9" s="153"/>
      <c r="CM9" s="153"/>
      <c r="CN9" s="153"/>
      <c r="CO9" s="153"/>
      <c r="CP9" s="153"/>
      <c r="CQ9" s="153"/>
      <c r="CR9" s="154"/>
      <c r="CS9" s="152" t="e">
        <f>#REF!*1.1</f>
        <v>#REF!</v>
      </c>
      <c r="CT9" s="153"/>
      <c r="CU9" s="153"/>
      <c r="CV9" s="153"/>
      <c r="CW9" s="153"/>
      <c r="CX9" s="153"/>
      <c r="CY9" s="153"/>
      <c r="CZ9" s="153"/>
      <c r="DA9" s="154"/>
      <c r="DB9" s="152" t="e">
        <f>#REF!*1.1</f>
        <v>#REF!</v>
      </c>
      <c r="DC9" s="153"/>
      <c r="DD9" s="153"/>
      <c r="DE9" s="153"/>
      <c r="DF9" s="153"/>
      <c r="DG9" s="153"/>
      <c r="DH9" s="153"/>
      <c r="DI9" s="153"/>
      <c r="DJ9" s="154"/>
      <c r="DK9" s="152" t="e">
        <f>#REF!*1.1</f>
        <v>#REF!</v>
      </c>
      <c r="DL9" s="153"/>
      <c r="DM9" s="153"/>
      <c r="DN9" s="153"/>
      <c r="DO9" s="153"/>
      <c r="DP9" s="153"/>
      <c r="DQ9" s="153"/>
      <c r="DR9" s="153"/>
      <c r="DS9" s="153"/>
      <c r="DT9" s="154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2" t="e">
        <f>#REF!*1.1</f>
        <v>#REF!</v>
      </c>
      <c r="ET9" s="153"/>
      <c r="EU9" s="153"/>
      <c r="EV9" s="153"/>
      <c r="EW9" s="153"/>
      <c r="EX9" s="153"/>
      <c r="EY9" s="153"/>
      <c r="EZ9" s="153"/>
      <c r="FA9" s="153"/>
      <c r="FB9" s="154"/>
      <c r="FC9" s="77"/>
      <c r="FD9" s="77"/>
      <c r="FE9" s="77"/>
      <c r="FF9" s="77"/>
      <c r="FG9" s="77"/>
      <c r="FH9" s="77"/>
      <c r="FI9" s="77"/>
      <c r="FJ9" s="77"/>
      <c r="FK9" s="77"/>
    </row>
    <row r="10" spans="1:167" ht="12.75">
      <c r="A10" s="11"/>
      <c r="B10" s="127" t="s">
        <v>54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80" t="s">
        <v>30</v>
      </c>
      <c r="AW10" s="80"/>
      <c r="AX10" s="80"/>
      <c r="AY10" s="80"/>
      <c r="AZ10" s="80"/>
      <c r="BA10" s="80"/>
      <c r="BB10" s="80"/>
      <c r="BC10" s="80"/>
      <c r="BD10" s="144" t="e">
        <f>SUM(BO10:FK10)</f>
        <v>#REF!</v>
      </c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52" t="e">
        <f>#REF!*1.1</f>
        <v>#REF!</v>
      </c>
      <c r="CB10" s="153"/>
      <c r="CC10" s="153"/>
      <c r="CD10" s="153"/>
      <c r="CE10" s="153"/>
      <c r="CF10" s="153"/>
      <c r="CG10" s="153"/>
      <c r="CH10" s="153"/>
      <c r="CI10" s="154"/>
      <c r="CJ10" s="152" t="e">
        <f>#REF!*1.1</f>
        <v>#REF!</v>
      </c>
      <c r="CK10" s="153"/>
      <c r="CL10" s="153"/>
      <c r="CM10" s="153"/>
      <c r="CN10" s="153"/>
      <c r="CO10" s="153"/>
      <c r="CP10" s="153"/>
      <c r="CQ10" s="153"/>
      <c r="CR10" s="154"/>
      <c r="CS10" s="152" t="e">
        <f>#REF!*1.1</f>
        <v>#REF!</v>
      </c>
      <c r="CT10" s="153"/>
      <c r="CU10" s="153"/>
      <c r="CV10" s="153"/>
      <c r="CW10" s="153"/>
      <c r="CX10" s="153"/>
      <c r="CY10" s="153"/>
      <c r="CZ10" s="153"/>
      <c r="DA10" s="154"/>
      <c r="DB10" s="152" t="e">
        <f>#REF!*1.1</f>
        <v>#REF!</v>
      </c>
      <c r="DC10" s="153"/>
      <c r="DD10" s="153"/>
      <c r="DE10" s="153"/>
      <c r="DF10" s="153"/>
      <c r="DG10" s="153"/>
      <c r="DH10" s="153"/>
      <c r="DI10" s="153"/>
      <c r="DJ10" s="154"/>
      <c r="DK10" s="152" t="e">
        <f>#REF!*1.1</f>
        <v>#REF!</v>
      </c>
      <c r="DL10" s="153"/>
      <c r="DM10" s="153"/>
      <c r="DN10" s="153"/>
      <c r="DO10" s="153"/>
      <c r="DP10" s="153"/>
      <c r="DQ10" s="153"/>
      <c r="DR10" s="153"/>
      <c r="DS10" s="153"/>
      <c r="DT10" s="154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2" t="e">
        <f>#REF!*1.1</f>
        <v>#REF!</v>
      </c>
      <c r="ET10" s="153"/>
      <c r="EU10" s="153"/>
      <c r="EV10" s="153"/>
      <c r="EW10" s="153"/>
      <c r="EX10" s="153"/>
      <c r="EY10" s="153"/>
      <c r="EZ10" s="153"/>
      <c r="FA10" s="153"/>
      <c r="FB10" s="154"/>
      <c r="FC10" s="77"/>
      <c r="FD10" s="77"/>
      <c r="FE10" s="77"/>
      <c r="FF10" s="77"/>
      <c r="FG10" s="77"/>
      <c r="FH10" s="77"/>
      <c r="FI10" s="77"/>
      <c r="FJ10" s="77"/>
      <c r="FK10" s="77"/>
    </row>
    <row r="11" spans="1:167" ht="12.75">
      <c r="A11" s="11"/>
      <c r="B11" s="84" t="s">
        <v>55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/>
      <c r="AV11" s="80" t="s">
        <v>31</v>
      </c>
      <c r="AW11" s="80"/>
      <c r="AX11" s="80"/>
      <c r="AY11" s="80"/>
      <c r="AZ11" s="80"/>
      <c r="BA11" s="80"/>
      <c r="BB11" s="80"/>
      <c r="BC11" s="80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</row>
    <row r="12" spans="1:167" ht="12.75">
      <c r="A12" s="11"/>
      <c r="B12" s="84" t="s">
        <v>56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5"/>
      <c r="AV12" s="80" t="s">
        <v>32</v>
      </c>
      <c r="AW12" s="80"/>
      <c r="AX12" s="80"/>
      <c r="AY12" s="80"/>
      <c r="AZ12" s="80"/>
      <c r="BA12" s="80"/>
      <c r="BB12" s="80"/>
      <c r="BC12" s="80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</row>
    <row r="13" spans="1:167" ht="12.75">
      <c r="A13" s="11"/>
      <c r="B13" s="78" t="s">
        <v>57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9"/>
      <c r="AV13" s="80" t="s">
        <v>34</v>
      </c>
      <c r="AW13" s="80"/>
      <c r="AX13" s="80"/>
      <c r="AY13" s="80"/>
      <c r="AZ13" s="80"/>
      <c r="BA13" s="80"/>
      <c r="BB13" s="80"/>
      <c r="BC13" s="80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77"/>
      <c r="FD13" s="77"/>
      <c r="FE13" s="77"/>
      <c r="FF13" s="77"/>
      <c r="FG13" s="77"/>
      <c r="FH13" s="77"/>
      <c r="FI13" s="77"/>
      <c r="FJ13" s="77"/>
      <c r="FK13" s="77"/>
    </row>
    <row r="14" spans="1:167" ht="12.75">
      <c r="A14" s="11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9"/>
      <c r="AV14" s="80" t="s">
        <v>35</v>
      </c>
      <c r="AW14" s="80"/>
      <c r="AX14" s="80"/>
      <c r="AY14" s="80"/>
      <c r="AZ14" s="80"/>
      <c r="BA14" s="80"/>
      <c r="BB14" s="80"/>
      <c r="BC14" s="80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77"/>
      <c r="FD14" s="77"/>
      <c r="FE14" s="77"/>
      <c r="FF14" s="77"/>
      <c r="FG14" s="77"/>
      <c r="FH14" s="77"/>
      <c r="FI14" s="77"/>
      <c r="FJ14" s="77"/>
      <c r="FK14" s="77"/>
    </row>
    <row r="15" spans="1:167" ht="12.75">
      <c r="A15" s="11"/>
      <c r="B15" s="78" t="s">
        <v>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  <c r="AV15" s="80" t="s">
        <v>36</v>
      </c>
      <c r="AW15" s="80"/>
      <c r="AX15" s="80"/>
      <c r="AY15" s="80"/>
      <c r="AZ15" s="80"/>
      <c r="BA15" s="80"/>
      <c r="BB15" s="80"/>
      <c r="BC15" s="80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77"/>
      <c r="FD15" s="77"/>
      <c r="FE15" s="77"/>
      <c r="FF15" s="77"/>
      <c r="FG15" s="77"/>
      <c r="FH15" s="77"/>
      <c r="FI15" s="77"/>
      <c r="FJ15" s="77"/>
      <c r="FK15" s="77"/>
    </row>
    <row r="16" spans="1:167" ht="12.75">
      <c r="A16" s="11"/>
      <c r="B16" s="82" t="s">
        <v>95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3"/>
      <c r="AV16" s="80" t="s">
        <v>37</v>
      </c>
      <c r="AW16" s="80"/>
      <c r="AX16" s="80"/>
      <c r="AY16" s="80"/>
      <c r="AZ16" s="80"/>
      <c r="BA16" s="80"/>
      <c r="BB16" s="80"/>
      <c r="BC16" s="80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77"/>
      <c r="FD16" s="77"/>
      <c r="FE16" s="77"/>
      <c r="FF16" s="77"/>
      <c r="FG16" s="77"/>
      <c r="FH16" s="77"/>
      <c r="FI16" s="77"/>
      <c r="FJ16" s="77"/>
      <c r="FK16" s="77"/>
    </row>
    <row r="17" spans="1:167" ht="12.75">
      <c r="A17" s="11"/>
      <c r="B17" s="82" t="s">
        <v>96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3"/>
      <c r="AV17" s="80" t="s">
        <v>38</v>
      </c>
      <c r="AW17" s="80"/>
      <c r="AX17" s="80"/>
      <c r="AY17" s="80"/>
      <c r="AZ17" s="80"/>
      <c r="BA17" s="80"/>
      <c r="BB17" s="80"/>
      <c r="BC17" s="80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</row>
    <row r="18" spans="1:167" ht="12.75">
      <c r="A18" s="11"/>
      <c r="B18" s="78" t="s">
        <v>60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9"/>
      <c r="AV18" s="80" t="s">
        <v>39</v>
      </c>
      <c r="AW18" s="80"/>
      <c r="AX18" s="80"/>
      <c r="AY18" s="80"/>
      <c r="AZ18" s="80"/>
      <c r="BA18" s="80"/>
      <c r="BB18" s="80"/>
      <c r="BC18" s="80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</row>
    <row r="19" spans="1:167" ht="12.75">
      <c r="A19" s="11"/>
      <c r="B19" s="78" t="s">
        <v>61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  <c r="AV19" s="80" t="s">
        <v>40</v>
      </c>
      <c r="AW19" s="80"/>
      <c r="AX19" s="80"/>
      <c r="AY19" s="80"/>
      <c r="AZ19" s="80"/>
      <c r="BA19" s="80"/>
      <c r="BB19" s="80"/>
      <c r="BC19" s="80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</row>
    <row r="20" spans="1:167" ht="12.75">
      <c r="A20" s="11"/>
      <c r="B20" s="82" t="s">
        <v>62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3"/>
      <c r="AV20" s="80" t="s">
        <v>42</v>
      </c>
      <c r="AW20" s="80"/>
      <c r="AX20" s="80"/>
      <c r="AY20" s="80"/>
      <c r="AZ20" s="80"/>
      <c r="BA20" s="80"/>
      <c r="BB20" s="80"/>
      <c r="BC20" s="80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</row>
    <row r="21" spans="1:167" ht="12.75">
      <c r="A21" s="11"/>
      <c r="B21" s="78" t="s">
        <v>63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9"/>
      <c r="AV21" s="80" t="s">
        <v>41</v>
      </c>
      <c r="AW21" s="80"/>
      <c r="AX21" s="80"/>
      <c r="AY21" s="80"/>
      <c r="AZ21" s="80"/>
      <c r="BA21" s="80"/>
      <c r="BB21" s="80"/>
      <c r="BC21" s="80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</row>
    <row r="22" spans="1:167" ht="12.75">
      <c r="A22" s="11"/>
      <c r="B22" s="82" t="s">
        <v>64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3"/>
      <c r="AV22" s="80" t="s">
        <v>43</v>
      </c>
      <c r="AW22" s="80"/>
      <c r="AX22" s="80"/>
      <c r="AY22" s="80"/>
      <c r="AZ22" s="80"/>
      <c r="BA22" s="80"/>
      <c r="BB22" s="80"/>
      <c r="BC22" s="80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</row>
    <row r="23" spans="1:167" ht="12.75">
      <c r="A23" s="11"/>
      <c r="B23" s="82" t="s">
        <v>65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3"/>
      <c r="AV23" s="80" t="s">
        <v>44</v>
      </c>
      <c r="AW23" s="80"/>
      <c r="AX23" s="80"/>
      <c r="AY23" s="80"/>
      <c r="AZ23" s="80"/>
      <c r="BA23" s="80"/>
      <c r="BB23" s="80"/>
      <c r="BC23" s="80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</row>
    <row r="24" spans="1:167" ht="12.75">
      <c r="A24" s="11"/>
      <c r="B24" s="78" t="s">
        <v>66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  <c r="AV24" s="80" t="s">
        <v>45</v>
      </c>
      <c r="AW24" s="80"/>
      <c r="AX24" s="80"/>
      <c r="AY24" s="80"/>
      <c r="AZ24" s="80"/>
      <c r="BA24" s="80"/>
      <c r="BB24" s="80"/>
      <c r="BC24" s="80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</row>
    <row r="25" spans="1:167" ht="12.75">
      <c r="A25" s="11"/>
      <c r="B25" s="84" t="s">
        <v>67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5"/>
      <c r="AV25" s="80" t="s">
        <v>33</v>
      </c>
      <c r="AW25" s="80"/>
      <c r="AX25" s="80"/>
      <c r="AY25" s="80"/>
      <c r="AZ25" s="80"/>
      <c r="BA25" s="80"/>
      <c r="BB25" s="80"/>
      <c r="BC25" s="80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</row>
    <row r="26" spans="1:167" ht="12.75">
      <c r="A26" s="11"/>
      <c r="B26" s="84" t="s">
        <v>68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5"/>
      <c r="AV26" s="80" t="s">
        <v>46</v>
      </c>
      <c r="AW26" s="80"/>
      <c r="AX26" s="80"/>
      <c r="AY26" s="80"/>
      <c r="AZ26" s="80"/>
      <c r="BA26" s="80"/>
      <c r="BB26" s="80"/>
      <c r="BC26" s="80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</row>
    <row r="27" spans="1:167" ht="12.75">
      <c r="A27" s="12"/>
      <c r="B27" s="86" t="s">
        <v>80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47</v>
      </c>
      <c r="AW27" s="88"/>
      <c r="AX27" s="88"/>
      <c r="AY27" s="88"/>
      <c r="AZ27" s="88"/>
      <c r="BA27" s="88"/>
      <c r="BB27" s="88"/>
      <c r="BC27" s="88"/>
      <c r="BD27" s="132" t="e">
        <f>SUM(CA27:FB27)</f>
        <v>#REF!</v>
      </c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2" t="e">
        <f>#REF!*1.1</f>
        <v>#REF!</v>
      </c>
      <c r="CB27" s="132"/>
      <c r="CC27" s="132"/>
      <c r="CD27" s="132"/>
      <c r="CE27" s="132"/>
      <c r="CF27" s="132"/>
      <c r="CG27" s="132"/>
      <c r="CH27" s="132"/>
      <c r="CI27" s="132"/>
      <c r="CJ27" s="132">
        <v>724418</v>
      </c>
      <c r="CK27" s="132"/>
      <c r="CL27" s="132"/>
      <c r="CM27" s="132"/>
      <c r="CN27" s="132"/>
      <c r="CO27" s="132"/>
      <c r="CP27" s="132"/>
      <c r="CQ27" s="132"/>
      <c r="CR27" s="132"/>
      <c r="CS27" s="132" t="e">
        <f>#REF!*1.1</f>
        <v>#REF!</v>
      </c>
      <c r="CT27" s="132"/>
      <c r="CU27" s="132"/>
      <c r="CV27" s="132"/>
      <c r="CW27" s="132"/>
      <c r="CX27" s="132"/>
      <c r="CY27" s="132"/>
      <c r="CZ27" s="132"/>
      <c r="DA27" s="132"/>
      <c r="DB27" s="132" t="e">
        <f>#REF!*1.1</f>
        <v>#REF!</v>
      </c>
      <c r="DC27" s="132"/>
      <c r="DD27" s="132"/>
      <c r="DE27" s="132"/>
      <c r="DF27" s="132"/>
      <c r="DG27" s="132"/>
      <c r="DH27" s="132"/>
      <c r="DI27" s="132"/>
      <c r="DJ27" s="132"/>
      <c r="DK27" s="132" t="e">
        <f>#REF!*1.1+16471</f>
        <v>#REF!</v>
      </c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 t="e">
        <f>#REF!*1.1</f>
        <v>#REF!</v>
      </c>
      <c r="ET27" s="132"/>
      <c r="EU27" s="132"/>
      <c r="EV27" s="132"/>
      <c r="EW27" s="132"/>
      <c r="EX27" s="132"/>
      <c r="EY27" s="132"/>
      <c r="EZ27" s="132"/>
      <c r="FA27" s="132"/>
      <c r="FB27" s="132"/>
      <c r="FC27" s="133"/>
      <c r="FD27" s="133"/>
      <c r="FE27" s="133"/>
      <c r="FF27" s="133"/>
      <c r="FG27" s="133"/>
      <c r="FH27" s="133"/>
      <c r="FI27" s="133"/>
      <c r="FJ27" s="133"/>
      <c r="FK27" s="133"/>
    </row>
    <row r="28" spans="1:167" ht="12.75">
      <c r="A28" s="14"/>
      <c r="B28" s="134" t="s">
        <v>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5"/>
      <c r="AV28" s="136" t="s">
        <v>48</v>
      </c>
      <c r="AW28" s="136"/>
      <c r="AX28" s="136"/>
      <c r="AY28" s="136"/>
      <c r="AZ28" s="136"/>
      <c r="BA28" s="136"/>
      <c r="BB28" s="136"/>
      <c r="BC28" s="136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8"/>
      <c r="CB28" s="137"/>
      <c r="CC28" s="137"/>
      <c r="CD28" s="137"/>
      <c r="CE28" s="137"/>
      <c r="CF28" s="137"/>
      <c r="CG28" s="137"/>
      <c r="CH28" s="137"/>
      <c r="CI28" s="137"/>
      <c r="CJ28" s="138"/>
      <c r="CK28" s="137"/>
      <c r="CL28" s="137"/>
      <c r="CM28" s="137"/>
      <c r="CN28" s="137"/>
      <c r="CO28" s="137"/>
      <c r="CP28" s="137"/>
      <c r="CQ28" s="137"/>
      <c r="CR28" s="137"/>
      <c r="CS28" s="138"/>
      <c r="CT28" s="137"/>
      <c r="CU28" s="137"/>
      <c r="CV28" s="137"/>
      <c r="CW28" s="137"/>
      <c r="CX28" s="137"/>
      <c r="CY28" s="137"/>
      <c r="CZ28" s="137"/>
      <c r="DA28" s="137"/>
      <c r="DB28" s="138"/>
      <c r="DC28" s="137"/>
      <c r="DD28" s="137"/>
      <c r="DE28" s="137"/>
      <c r="DF28" s="137"/>
      <c r="DG28" s="137"/>
      <c r="DH28" s="137"/>
      <c r="DI28" s="137"/>
      <c r="DJ28" s="137"/>
      <c r="DK28" s="138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8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</row>
    <row r="29" spans="1:167" ht="12.75">
      <c r="A29" s="139" t="s">
        <v>71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49</v>
      </c>
      <c r="AW29" s="142"/>
      <c r="AX29" s="142"/>
      <c r="AY29" s="142"/>
      <c r="AZ29" s="142"/>
      <c r="BA29" s="142"/>
      <c r="BB29" s="142"/>
      <c r="BC29" s="142"/>
      <c r="BD29" s="138" t="e">
        <f>BD27+BD28</f>
        <v>#REF!</v>
      </c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22">
      <selection activeCell="AX9" sqref="AX9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63" t="s">
        <v>93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</row>
    <row r="5" spans="1:108" ht="15.75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</row>
    <row r="6" spans="1:108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</row>
    <row r="7" spans="1:108" ht="15.75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98</v>
      </c>
      <c r="AX8" s="64" t="s">
        <v>125</v>
      </c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5" t="s">
        <v>7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65" t="s">
        <v>97</v>
      </c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66" t="s">
        <v>8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67" t="s">
        <v>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</row>
    <row r="15" spans="1:108" ht="15">
      <c r="A15" s="68" t="s">
        <v>15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70"/>
      <c r="BJ15" s="68" t="s">
        <v>16</v>
      </c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70"/>
      <c r="BW15" s="74" t="s">
        <v>17</v>
      </c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ht="1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3"/>
      <c r="BJ16" s="71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3"/>
      <c r="BW16" s="77">
        <v>1</v>
      </c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5">
      <c r="A17" s="11"/>
      <c r="B17" s="127" t="s">
        <v>10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8"/>
      <c r="BJ17" s="88" t="s">
        <v>18</v>
      </c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1">
        <f>BW18+BW19</f>
        <v>10030</v>
      </c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</row>
    <row r="18" spans="1:108" ht="15">
      <c r="A18" s="11"/>
      <c r="B18" s="150" t="s">
        <v>11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1"/>
      <c r="BJ18" s="80" t="s">
        <v>19</v>
      </c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1">
        <v>8968</v>
      </c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</row>
    <row r="19" spans="1:108" ht="15">
      <c r="A19" s="11"/>
      <c r="B19" s="150" t="s">
        <v>12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1"/>
      <c r="BJ19" s="80" t="s">
        <v>20</v>
      </c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1">
        <v>1062</v>
      </c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</row>
    <row r="20" spans="1:108" ht="15">
      <c r="A20" s="11"/>
      <c r="B20" s="127" t="s">
        <v>13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8"/>
      <c r="BJ20" s="88" t="s">
        <v>21</v>
      </c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</row>
    <row r="21" spans="1:108" ht="15">
      <c r="A21" s="11"/>
      <c r="B21" s="127" t="s">
        <v>14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8"/>
      <c r="BJ21" s="88" t="s">
        <v>22</v>
      </c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1">
        <v>1045</v>
      </c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</row>
    <row r="23" spans="1:108" ht="15">
      <c r="A23" s="67" t="s">
        <v>94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</row>
    <row r="24" spans="1:108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8" t="s">
        <v>24</v>
      </c>
    </row>
    <row r="25" spans="1:108" ht="15">
      <c r="A25" s="103" t="s">
        <v>23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5"/>
      <c r="BJ25" s="109" t="s">
        <v>16</v>
      </c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6"/>
      <c r="BW25" s="137" t="s">
        <v>2</v>
      </c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 t="s">
        <v>3</v>
      </c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</row>
    <row r="26" spans="1:108" ht="15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20"/>
      <c r="BJ26" s="147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9"/>
      <c r="BW26" s="122">
        <v>1</v>
      </c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>
        <v>2</v>
      </c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</row>
    <row r="27" spans="1:108" ht="15">
      <c r="A27" s="74" t="s">
        <v>25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6"/>
      <c r="BJ27" s="88" t="s">
        <v>26</v>
      </c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132">
        <f>SUM(BW28:CM31)</f>
        <v>1438300.3800000001</v>
      </c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>
        <f>SUM(CN28:DD31)</f>
        <v>1139798.22</v>
      </c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</row>
    <row r="28" spans="1:108" ht="15">
      <c r="A28" s="11"/>
      <c r="B28" s="84" t="s">
        <v>51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5"/>
      <c r="BJ28" s="80" t="s">
        <v>27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1">
        <f>1004463*1.1*1.1</f>
        <v>1215400.2300000002</v>
      </c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>
        <f>826414*1.1*1.1</f>
        <v>999960.9400000001</v>
      </c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</row>
    <row r="29" spans="1:108" ht="15">
      <c r="A29" s="11"/>
      <c r="B29" s="84" t="s">
        <v>52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5"/>
      <c r="BJ29" s="80" t="s">
        <v>28</v>
      </c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144">
        <f>36807*1.1*1.1</f>
        <v>44536.47000000001</v>
      </c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>
        <f>36630*1.1*1.1</f>
        <v>44322.3</v>
      </c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</row>
    <row r="30" spans="1:108" ht="15">
      <c r="A30" s="11"/>
      <c r="B30" s="84" t="s">
        <v>53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5"/>
      <c r="BJ30" s="80" t="s">
        <v>29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144">
        <f>16653*1.1*1.1</f>
        <v>20150.130000000005</v>
      </c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>
        <f>18174*1.1*1.1</f>
        <v>21990.540000000005</v>
      </c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</row>
    <row r="31" spans="1:108" ht="15">
      <c r="A31" s="11"/>
      <c r="B31" s="84" t="s">
        <v>54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5"/>
      <c r="BJ31" s="80" t="s">
        <v>30</v>
      </c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144">
        <f>130755*1.1*1.1</f>
        <v>158213.55000000002</v>
      </c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>
        <f>60764*1.1*1.1</f>
        <v>73524.44000000002</v>
      </c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</row>
    <row r="32" spans="1:108" ht="15">
      <c r="A32" s="11"/>
      <c r="B32" s="84" t="s">
        <v>55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5"/>
      <c r="BJ32" s="80" t="s">
        <v>31</v>
      </c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</row>
    <row r="33" spans="1:108" ht="15">
      <c r="A33" s="11"/>
      <c r="B33" s="84" t="s">
        <v>56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5"/>
      <c r="BJ33" s="80" t="s">
        <v>32</v>
      </c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</row>
    <row r="34" spans="1:108" ht="15">
      <c r="A34" s="11"/>
      <c r="B34" s="78" t="s">
        <v>57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9"/>
      <c r="BJ34" s="80" t="s">
        <v>34</v>
      </c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</row>
    <row r="35" spans="1:108" ht="15">
      <c r="A35" s="11"/>
      <c r="B35" s="78" t="s">
        <v>58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9"/>
      <c r="BJ35" s="80" t="s">
        <v>35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spans="1:108" ht="15">
      <c r="A36" s="11"/>
      <c r="B36" s="78" t="s">
        <v>59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9"/>
      <c r="BJ36" s="80" t="s">
        <v>36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</row>
    <row r="37" spans="1:108" ht="15">
      <c r="A37" s="11"/>
      <c r="B37" s="82" t="s">
        <v>95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3"/>
      <c r="BJ37" s="80" t="s">
        <v>37</v>
      </c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</row>
    <row r="38" spans="1:108" ht="15">
      <c r="A38" s="11"/>
      <c r="B38" s="82" t="s">
        <v>96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3"/>
      <c r="BJ38" s="80" t="s">
        <v>38</v>
      </c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</row>
    <row r="39" spans="1:108" ht="15">
      <c r="A39" s="11"/>
      <c r="B39" s="78" t="s">
        <v>60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9"/>
      <c r="BJ39" s="80" t="s">
        <v>39</v>
      </c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</row>
    <row r="40" spans="1:108" ht="15">
      <c r="A40" s="11"/>
      <c r="B40" s="78" t="s">
        <v>61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9"/>
      <c r="BJ40" s="80" t="s">
        <v>40</v>
      </c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</row>
    <row r="41" spans="1:108" ht="15">
      <c r="A41" s="11"/>
      <c r="B41" s="82" t="s">
        <v>62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3"/>
      <c r="BJ41" s="80" t="s">
        <v>42</v>
      </c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</row>
    <row r="42" spans="1:108" ht="15">
      <c r="A42" s="11"/>
      <c r="B42" s="78" t="s">
        <v>63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9"/>
      <c r="BJ42" s="80" t="s">
        <v>41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</row>
    <row r="43" spans="1:108" ht="15">
      <c r="A43" s="11"/>
      <c r="B43" s="82" t="s">
        <v>64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3"/>
      <c r="BJ43" s="80" t="s">
        <v>43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</row>
    <row r="44" spans="1:108" ht="15">
      <c r="A44" s="11"/>
      <c r="B44" s="82" t="s">
        <v>65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3"/>
      <c r="BJ44" s="80" t="s">
        <v>44</v>
      </c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</row>
    <row r="45" spans="1:108" ht="15">
      <c r="A45" s="11"/>
      <c r="B45" s="78" t="s">
        <v>66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9"/>
      <c r="BJ45" s="80" t="s">
        <v>45</v>
      </c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</row>
    <row r="46" spans="1:108" ht="15">
      <c r="A46" s="11"/>
      <c r="B46" s="84" t="s">
        <v>67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5"/>
      <c r="BJ46" s="80" t="s">
        <v>33</v>
      </c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</row>
    <row r="47" spans="1:108" ht="15">
      <c r="A47" s="11"/>
      <c r="B47" s="84" t="s">
        <v>68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5"/>
      <c r="BJ47" s="80" t="s">
        <v>46</v>
      </c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</row>
    <row r="48" spans="1:108" ht="15">
      <c r="A48" s="12"/>
      <c r="B48" s="86" t="s">
        <v>69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47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132">
        <f>2617784*1.1</f>
        <v>2879562.4000000004</v>
      </c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>
        <f>1486882*1.1*1.1</f>
        <v>1799127.2200000004</v>
      </c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</row>
    <row r="49" spans="1:108" ht="15.75" thickBot="1">
      <c r="A49" s="15"/>
      <c r="B49" s="89" t="s">
        <v>70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90"/>
      <c r="BJ49" s="91" t="s">
        <v>48</v>
      </c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</row>
    <row r="50" spans="1:108" ht="15.75" thickBot="1">
      <c r="A50" s="16"/>
      <c r="B50" s="92" t="s">
        <v>71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3"/>
      <c r="BJ50" s="94" t="s">
        <v>49</v>
      </c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5">
        <f>BW48+BW49</f>
        <v>2879562.4000000004</v>
      </c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>
        <f>CN48+CN49</f>
        <v>1799127.2200000004</v>
      </c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6"/>
    </row>
    <row r="51" spans="1:108" ht="15">
      <c r="A51" s="17"/>
      <c r="B51" s="98" t="s">
        <v>72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9"/>
      <c r="BJ51" s="100" t="s">
        <v>50</v>
      </c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1">
        <f>BW50-CN50</f>
        <v>1080435.18</v>
      </c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97" t="s">
        <v>76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</row>
    <row r="57" spans="1:108" ht="24" customHeight="1">
      <c r="A57" s="1"/>
      <c r="B57" s="97" t="s">
        <v>77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</row>
    <row r="58" spans="1:108" ht="27" customHeight="1">
      <c r="A58" s="1"/>
      <c r="B58" s="97" t="s">
        <v>78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</row>
  </sheetData>
  <sheetProtection/>
  <mergeCells count="137">
    <mergeCell ref="B58:DD58"/>
    <mergeCell ref="B51:BI51"/>
    <mergeCell ref="BJ51:BV51"/>
    <mergeCell ref="BW51:CM51"/>
    <mergeCell ref="CN51:DD51"/>
    <mergeCell ref="B56:DD56"/>
    <mergeCell ref="B57:DD57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B19:BI19"/>
    <mergeCell ref="BJ19:BV19"/>
    <mergeCell ref="BW19:DD19"/>
    <mergeCell ref="B20:BI20"/>
    <mergeCell ref="BJ20:BV20"/>
    <mergeCell ref="BW20:DD20"/>
    <mergeCell ref="B17:BI17"/>
    <mergeCell ref="BJ17:BV17"/>
    <mergeCell ref="BW17:DD17"/>
    <mergeCell ref="B18:BI18"/>
    <mergeCell ref="BJ18:BV18"/>
    <mergeCell ref="BW18:DD18"/>
    <mergeCell ref="BL11:DD11"/>
    <mergeCell ref="A13:DD13"/>
    <mergeCell ref="A15:BI16"/>
    <mergeCell ref="BJ15:BV16"/>
    <mergeCell ref="BW15:DD15"/>
    <mergeCell ref="BW16:DD16"/>
    <mergeCell ref="A4:DD4"/>
    <mergeCell ref="A5:DD5"/>
    <mergeCell ref="A6:DD6"/>
    <mergeCell ref="A7:DD7"/>
    <mergeCell ref="AX8:BH8"/>
    <mergeCell ref="BL10:DD10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1">
      <selection activeCell="DK7" sqref="DK7:DT7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67" t="s">
        <v>126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</row>
    <row r="3" spans="1:167" ht="12.75">
      <c r="A3" s="103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5"/>
      <c r="AV3" s="109" t="s">
        <v>16</v>
      </c>
      <c r="AW3" s="110"/>
      <c r="AX3" s="110"/>
      <c r="AY3" s="110"/>
      <c r="AZ3" s="110"/>
      <c r="BA3" s="110"/>
      <c r="BB3" s="110"/>
      <c r="BC3" s="111"/>
      <c r="BD3" s="103" t="s">
        <v>81</v>
      </c>
      <c r="BE3" s="104"/>
      <c r="BF3" s="104"/>
      <c r="BG3" s="104"/>
      <c r="BH3" s="104"/>
      <c r="BI3" s="104"/>
      <c r="BJ3" s="104"/>
      <c r="BK3" s="104"/>
      <c r="BL3" s="104"/>
      <c r="BM3" s="104"/>
      <c r="BN3" s="105"/>
      <c r="BO3" s="74" t="s">
        <v>82</v>
      </c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6"/>
    </row>
    <row r="4" spans="1:167" ht="115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8"/>
      <c r="AV4" s="112"/>
      <c r="AW4" s="113"/>
      <c r="AX4" s="113"/>
      <c r="AY4" s="113"/>
      <c r="AZ4" s="113"/>
      <c r="BA4" s="113"/>
      <c r="BB4" s="113"/>
      <c r="BC4" s="114"/>
      <c r="BD4" s="118"/>
      <c r="BE4" s="119"/>
      <c r="BF4" s="119"/>
      <c r="BG4" s="119"/>
      <c r="BH4" s="119"/>
      <c r="BI4" s="119"/>
      <c r="BJ4" s="119"/>
      <c r="BK4" s="119"/>
      <c r="BL4" s="119"/>
      <c r="BM4" s="119"/>
      <c r="BN4" s="120"/>
      <c r="BO4" s="121" t="s">
        <v>91</v>
      </c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 t="s">
        <v>92</v>
      </c>
      <c r="CB4" s="121"/>
      <c r="CC4" s="121"/>
      <c r="CD4" s="121"/>
      <c r="CE4" s="121"/>
      <c r="CF4" s="121"/>
      <c r="CG4" s="121"/>
      <c r="CH4" s="121"/>
      <c r="CI4" s="121"/>
      <c r="CJ4" s="121" t="s">
        <v>83</v>
      </c>
      <c r="CK4" s="121"/>
      <c r="CL4" s="121"/>
      <c r="CM4" s="121"/>
      <c r="CN4" s="121"/>
      <c r="CO4" s="121"/>
      <c r="CP4" s="121"/>
      <c r="CQ4" s="121"/>
      <c r="CR4" s="121"/>
      <c r="CS4" s="121" t="s">
        <v>90</v>
      </c>
      <c r="CT4" s="121"/>
      <c r="CU4" s="121"/>
      <c r="CV4" s="121"/>
      <c r="CW4" s="121"/>
      <c r="CX4" s="121"/>
      <c r="CY4" s="121"/>
      <c r="CZ4" s="121"/>
      <c r="DA4" s="121"/>
      <c r="DB4" s="121" t="s">
        <v>84</v>
      </c>
      <c r="DC4" s="121"/>
      <c r="DD4" s="121"/>
      <c r="DE4" s="121"/>
      <c r="DF4" s="121"/>
      <c r="DG4" s="121"/>
      <c r="DH4" s="121"/>
      <c r="DI4" s="121"/>
      <c r="DJ4" s="121"/>
      <c r="DK4" s="121" t="s">
        <v>86</v>
      </c>
      <c r="DL4" s="121"/>
      <c r="DM4" s="121"/>
      <c r="DN4" s="121"/>
      <c r="DO4" s="121"/>
      <c r="DP4" s="121"/>
      <c r="DQ4" s="121"/>
      <c r="DR4" s="121"/>
      <c r="DS4" s="121"/>
      <c r="DT4" s="121"/>
      <c r="DU4" s="121" t="s">
        <v>85</v>
      </c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 t="s">
        <v>88</v>
      </c>
      <c r="EK4" s="121"/>
      <c r="EL4" s="121"/>
      <c r="EM4" s="121"/>
      <c r="EN4" s="121"/>
      <c r="EO4" s="121"/>
      <c r="EP4" s="121"/>
      <c r="EQ4" s="121"/>
      <c r="ER4" s="121"/>
      <c r="ES4" s="121" t="s">
        <v>89</v>
      </c>
      <c r="ET4" s="121"/>
      <c r="EU4" s="121"/>
      <c r="EV4" s="121"/>
      <c r="EW4" s="121"/>
      <c r="EX4" s="121"/>
      <c r="EY4" s="121"/>
      <c r="EZ4" s="121"/>
      <c r="FA4" s="121"/>
      <c r="FB4" s="121"/>
      <c r="FC4" s="121" t="s">
        <v>87</v>
      </c>
      <c r="FD4" s="121"/>
      <c r="FE4" s="121"/>
      <c r="FF4" s="121"/>
      <c r="FG4" s="121"/>
      <c r="FH4" s="121"/>
      <c r="FI4" s="121"/>
      <c r="FJ4" s="121"/>
      <c r="FK4" s="121"/>
    </row>
    <row r="5" spans="1:167" ht="12.7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8"/>
      <c r="AV5" s="115"/>
      <c r="AW5" s="116"/>
      <c r="AX5" s="116"/>
      <c r="AY5" s="116"/>
      <c r="AZ5" s="116"/>
      <c r="BA5" s="116"/>
      <c r="BB5" s="116"/>
      <c r="BC5" s="117"/>
      <c r="BD5" s="122">
        <v>1</v>
      </c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>
        <v>2</v>
      </c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>
        <v>3</v>
      </c>
      <c r="CB5" s="122"/>
      <c r="CC5" s="122"/>
      <c r="CD5" s="122"/>
      <c r="CE5" s="122"/>
      <c r="CF5" s="122"/>
      <c r="CG5" s="122"/>
      <c r="CH5" s="122"/>
      <c r="CI5" s="122"/>
      <c r="CJ5" s="122">
        <v>4</v>
      </c>
      <c r="CK5" s="122"/>
      <c r="CL5" s="122"/>
      <c r="CM5" s="122"/>
      <c r="CN5" s="122"/>
      <c r="CO5" s="122"/>
      <c r="CP5" s="122"/>
      <c r="CQ5" s="122"/>
      <c r="CR5" s="122"/>
      <c r="CS5" s="122">
        <v>5</v>
      </c>
      <c r="CT5" s="122"/>
      <c r="CU5" s="122"/>
      <c r="CV5" s="122"/>
      <c r="CW5" s="122"/>
      <c r="CX5" s="122"/>
      <c r="CY5" s="122"/>
      <c r="CZ5" s="122"/>
      <c r="DA5" s="122"/>
      <c r="DB5" s="122">
        <v>6</v>
      </c>
      <c r="DC5" s="122"/>
      <c r="DD5" s="122"/>
      <c r="DE5" s="122"/>
      <c r="DF5" s="122"/>
      <c r="DG5" s="122"/>
      <c r="DH5" s="122"/>
      <c r="DI5" s="122"/>
      <c r="DJ5" s="122"/>
      <c r="DK5" s="122">
        <v>7</v>
      </c>
      <c r="DL5" s="122"/>
      <c r="DM5" s="122"/>
      <c r="DN5" s="122"/>
      <c r="DO5" s="122"/>
      <c r="DP5" s="122"/>
      <c r="DQ5" s="122"/>
      <c r="DR5" s="122"/>
      <c r="DS5" s="122"/>
      <c r="DT5" s="122"/>
      <c r="DU5" s="122">
        <v>8</v>
      </c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>
        <v>9</v>
      </c>
      <c r="EK5" s="122"/>
      <c r="EL5" s="122"/>
      <c r="EM5" s="122"/>
      <c r="EN5" s="122"/>
      <c r="EO5" s="122"/>
      <c r="EP5" s="122"/>
      <c r="EQ5" s="122"/>
      <c r="ER5" s="122"/>
      <c r="ES5" s="122">
        <v>10</v>
      </c>
      <c r="ET5" s="122"/>
      <c r="EU5" s="122"/>
      <c r="EV5" s="122"/>
      <c r="EW5" s="122"/>
      <c r="EX5" s="122"/>
      <c r="EY5" s="122"/>
      <c r="EZ5" s="122"/>
      <c r="FA5" s="122"/>
      <c r="FB5" s="122"/>
      <c r="FC5" s="122">
        <v>11</v>
      </c>
      <c r="FD5" s="122"/>
      <c r="FE5" s="122"/>
      <c r="FF5" s="122"/>
      <c r="FG5" s="122"/>
      <c r="FH5" s="122"/>
      <c r="FI5" s="122"/>
      <c r="FJ5" s="122"/>
      <c r="FK5" s="122"/>
    </row>
    <row r="6" spans="1:167" ht="12.75">
      <c r="A6" s="12"/>
      <c r="B6" s="123" t="s">
        <v>25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4"/>
      <c r="AV6" s="88" t="s">
        <v>26</v>
      </c>
      <c r="AW6" s="88"/>
      <c r="AX6" s="88"/>
      <c r="AY6" s="88"/>
      <c r="AZ6" s="88"/>
      <c r="BA6" s="88"/>
      <c r="BB6" s="88"/>
      <c r="BC6" s="88"/>
      <c r="BD6" s="132" t="e">
        <f>SUM(BO6:FK6)</f>
        <v>#REF!</v>
      </c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 t="e">
        <f>SUM(CA7:CA10)</f>
        <v>#REF!</v>
      </c>
      <c r="CB6" s="132"/>
      <c r="CC6" s="132"/>
      <c r="CD6" s="132"/>
      <c r="CE6" s="132"/>
      <c r="CF6" s="132"/>
      <c r="CG6" s="132"/>
      <c r="CH6" s="132"/>
      <c r="CI6" s="132"/>
      <c r="CJ6" s="132" t="e">
        <f>SUM(CJ7:CJ10)</f>
        <v>#REF!</v>
      </c>
      <c r="CK6" s="132"/>
      <c r="CL6" s="132"/>
      <c r="CM6" s="132"/>
      <c r="CN6" s="132"/>
      <c r="CO6" s="132"/>
      <c r="CP6" s="132"/>
      <c r="CQ6" s="132"/>
      <c r="CR6" s="132"/>
      <c r="CS6" s="132" t="e">
        <f>SUM(CS7:CS10)</f>
        <v>#REF!</v>
      </c>
      <c r="CT6" s="132"/>
      <c r="CU6" s="132"/>
      <c r="CV6" s="132"/>
      <c r="CW6" s="132"/>
      <c r="CX6" s="132"/>
      <c r="CY6" s="132"/>
      <c r="CZ6" s="132"/>
      <c r="DA6" s="132"/>
      <c r="DB6" s="132" t="e">
        <f>SUM(DB7:DB10)</f>
        <v>#REF!</v>
      </c>
      <c r="DC6" s="132"/>
      <c r="DD6" s="132"/>
      <c r="DE6" s="132"/>
      <c r="DF6" s="132"/>
      <c r="DG6" s="132"/>
      <c r="DH6" s="132"/>
      <c r="DI6" s="132"/>
      <c r="DJ6" s="132"/>
      <c r="DK6" s="132" t="e">
        <f>SUM(DK7:DK10)</f>
        <v>#REF!</v>
      </c>
      <c r="DL6" s="132"/>
      <c r="DM6" s="132"/>
      <c r="DN6" s="132"/>
      <c r="DO6" s="132"/>
      <c r="DP6" s="132"/>
      <c r="DQ6" s="132"/>
      <c r="DR6" s="132"/>
      <c r="DS6" s="132"/>
      <c r="DT6" s="132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2" t="e">
        <f>SUM(ES7:ES10)</f>
        <v>#REF!</v>
      </c>
      <c r="ET6" s="132"/>
      <c r="EU6" s="132"/>
      <c r="EV6" s="132"/>
      <c r="EW6" s="132"/>
      <c r="EX6" s="132"/>
      <c r="EY6" s="132"/>
      <c r="EZ6" s="132"/>
      <c r="FA6" s="132"/>
      <c r="FB6" s="132"/>
      <c r="FC6" s="131"/>
      <c r="FD6" s="131"/>
      <c r="FE6" s="131"/>
      <c r="FF6" s="131"/>
      <c r="FG6" s="131"/>
      <c r="FH6" s="131"/>
      <c r="FI6" s="131"/>
      <c r="FJ6" s="131"/>
      <c r="FK6" s="131"/>
    </row>
    <row r="7" spans="1:167" ht="12.75">
      <c r="A7" s="13"/>
      <c r="B7" s="125" t="s">
        <v>51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6"/>
      <c r="AV7" s="80" t="s">
        <v>27</v>
      </c>
      <c r="AW7" s="80"/>
      <c r="AX7" s="80"/>
      <c r="AY7" s="80"/>
      <c r="AZ7" s="80"/>
      <c r="BA7" s="80"/>
      <c r="BB7" s="80"/>
      <c r="BC7" s="80"/>
      <c r="BD7" s="144" t="e">
        <f>SUM(BO7:FK7)</f>
        <v>#REF!</v>
      </c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52" t="e">
        <f>#REF!*1.1*1.1</f>
        <v>#REF!</v>
      </c>
      <c r="CB7" s="153"/>
      <c r="CC7" s="153"/>
      <c r="CD7" s="153"/>
      <c r="CE7" s="153"/>
      <c r="CF7" s="153"/>
      <c r="CG7" s="153"/>
      <c r="CH7" s="153"/>
      <c r="CI7" s="154"/>
      <c r="CJ7" s="152" t="e">
        <f>#REF!*1.1*1.1</f>
        <v>#REF!</v>
      </c>
      <c r="CK7" s="153"/>
      <c r="CL7" s="153"/>
      <c r="CM7" s="153"/>
      <c r="CN7" s="153"/>
      <c r="CO7" s="153"/>
      <c r="CP7" s="153"/>
      <c r="CQ7" s="153"/>
      <c r="CR7" s="154"/>
      <c r="CS7" s="152" t="e">
        <f>#REF!*1.1*1.1</f>
        <v>#REF!</v>
      </c>
      <c r="CT7" s="153"/>
      <c r="CU7" s="153"/>
      <c r="CV7" s="153"/>
      <c r="CW7" s="153"/>
      <c r="CX7" s="153"/>
      <c r="CY7" s="153"/>
      <c r="CZ7" s="153"/>
      <c r="DA7" s="154"/>
      <c r="DB7" s="152" t="e">
        <f>#REF!*1.1*1.1</f>
        <v>#REF!</v>
      </c>
      <c r="DC7" s="153"/>
      <c r="DD7" s="153"/>
      <c r="DE7" s="153"/>
      <c r="DF7" s="153"/>
      <c r="DG7" s="153"/>
      <c r="DH7" s="153"/>
      <c r="DI7" s="153"/>
      <c r="DJ7" s="154"/>
      <c r="DK7" s="152" t="e">
        <f>#REF!*1.1*1.1</f>
        <v>#REF!</v>
      </c>
      <c r="DL7" s="153"/>
      <c r="DM7" s="153"/>
      <c r="DN7" s="153"/>
      <c r="DO7" s="153"/>
      <c r="DP7" s="153"/>
      <c r="DQ7" s="153"/>
      <c r="DR7" s="153"/>
      <c r="DS7" s="153"/>
      <c r="DT7" s="154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2" t="e">
        <f>#REF!*1.1*1.1</f>
        <v>#REF!</v>
      </c>
      <c r="ET7" s="153"/>
      <c r="EU7" s="153"/>
      <c r="EV7" s="153"/>
      <c r="EW7" s="153"/>
      <c r="EX7" s="153"/>
      <c r="EY7" s="153"/>
      <c r="EZ7" s="153"/>
      <c r="FA7" s="153"/>
      <c r="FB7" s="154"/>
      <c r="FC7" s="77"/>
      <c r="FD7" s="77"/>
      <c r="FE7" s="77"/>
      <c r="FF7" s="77"/>
      <c r="FG7" s="77"/>
      <c r="FH7" s="77"/>
      <c r="FI7" s="77"/>
      <c r="FJ7" s="77"/>
      <c r="FK7" s="77"/>
    </row>
    <row r="8" spans="1:167" ht="12.75">
      <c r="A8" s="11"/>
      <c r="B8" s="84" t="s">
        <v>52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  <c r="AV8" s="80" t="s">
        <v>28</v>
      </c>
      <c r="AW8" s="80"/>
      <c r="AX8" s="80"/>
      <c r="AY8" s="80"/>
      <c r="AZ8" s="80"/>
      <c r="BA8" s="80"/>
      <c r="BB8" s="80"/>
      <c r="BC8" s="80"/>
      <c r="BD8" s="144" t="e">
        <f>SUM(BO8:FK8)</f>
        <v>#REF!</v>
      </c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52">
        <v>0</v>
      </c>
      <c r="CB8" s="153"/>
      <c r="CC8" s="153"/>
      <c r="CD8" s="153"/>
      <c r="CE8" s="153"/>
      <c r="CF8" s="153"/>
      <c r="CG8" s="153"/>
      <c r="CH8" s="153"/>
      <c r="CI8" s="154"/>
      <c r="CJ8" s="152" t="e">
        <f>#REF!*1.1*1.1</f>
        <v>#REF!</v>
      </c>
      <c r="CK8" s="153"/>
      <c r="CL8" s="153"/>
      <c r="CM8" s="153"/>
      <c r="CN8" s="153"/>
      <c r="CO8" s="153"/>
      <c r="CP8" s="153"/>
      <c r="CQ8" s="153"/>
      <c r="CR8" s="154"/>
      <c r="CS8" s="152" t="e">
        <f>#REF!*1.1*1.1</f>
        <v>#REF!</v>
      </c>
      <c r="CT8" s="153"/>
      <c r="CU8" s="153"/>
      <c r="CV8" s="153"/>
      <c r="CW8" s="153"/>
      <c r="CX8" s="153"/>
      <c r="CY8" s="153"/>
      <c r="CZ8" s="153"/>
      <c r="DA8" s="154"/>
      <c r="DB8" s="152" t="e">
        <f>#REF!*1.1*1.1</f>
        <v>#REF!</v>
      </c>
      <c r="DC8" s="153"/>
      <c r="DD8" s="153"/>
      <c r="DE8" s="153"/>
      <c r="DF8" s="153"/>
      <c r="DG8" s="153"/>
      <c r="DH8" s="153"/>
      <c r="DI8" s="153"/>
      <c r="DJ8" s="154"/>
      <c r="DK8" s="152" t="e">
        <f>#REF!*1.1*1.1</f>
        <v>#REF!</v>
      </c>
      <c r="DL8" s="153"/>
      <c r="DM8" s="153"/>
      <c r="DN8" s="153"/>
      <c r="DO8" s="153"/>
      <c r="DP8" s="153"/>
      <c r="DQ8" s="153"/>
      <c r="DR8" s="153"/>
      <c r="DS8" s="153"/>
      <c r="DT8" s="154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2" t="e">
        <f>#REF!*1.1*1.1</f>
        <v>#REF!</v>
      </c>
      <c r="ET8" s="153"/>
      <c r="EU8" s="153"/>
      <c r="EV8" s="153"/>
      <c r="EW8" s="153"/>
      <c r="EX8" s="153"/>
      <c r="EY8" s="153"/>
      <c r="EZ8" s="153"/>
      <c r="FA8" s="153"/>
      <c r="FB8" s="154"/>
      <c r="FC8" s="77"/>
      <c r="FD8" s="77"/>
      <c r="FE8" s="77"/>
      <c r="FF8" s="77"/>
      <c r="FG8" s="77"/>
      <c r="FH8" s="77"/>
      <c r="FI8" s="77"/>
      <c r="FJ8" s="77"/>
      <c r="FK8" s="77"/>
    </row>
    <row r="9" spans="1:167" ht="12.75">
      <c r="A9" s="11"/>
      <c r="B9" s="84" t="s">
        <v>79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  <c r="AV9" s="80" t="s">
        <v>29</v>
      </c>
      <c r="AW9" s="80"/>
      <c r="AX9" s="80"/>
      <c r="AY9" s="80"/>
      <c r="AZ9" s="80"/>
      <c r="BA9" s="80"/>
      <c r="BB9" s="80"/>
      <c r="BC9" s="80"/>
      <c r="BD9" s="144" t="e">
        <f>SUM(BO9:FK9)</f>
        <v>#REF!</v>
      </c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52" t="e">
        <f>#REF!*1.1*1.1</f>
        <v>#REF!</v>
      </c>
      <c r="CB9" s="153"/>
      <c r="CC9" s="153"/>
      <c r="CD9" s="153"/>
      <c r="CE9" s="153"/>
      <c r="CF9" s="153"/>
      <c r="CG9" s="153"/>
      <c r="CH9" s="153"/>
      <c r="CI9" s="154"/>
      <c r="CJ9" s="152" t="e">
        <f>#REF!*1.1*1.1</f>
        <v>#REF!</v>
      </c>
      <c r="CK9" s="153"/>
      <c r="CL9" s="153"/>
      <c r="CM9" s="153"/>
      <c r="CN9" s="153"/>
      <c r="CO9" s="153"/>
      <c r="CP9" s="153"/>
      <c r="CQ9" s="153"/>
      <c r="CR9" s="154"/>
      <c r="CS9" s="152" t="e">
        <f>#REF!*1.1*1.1</f>
        <v>#REF!</v>
      </c>
      <c r="CT9" s="153"/>
      <c r="CU9" s="153"/>
      <c r="CV9" s="153"/>
      <c r="CW9" s="153"/>
      <c r="CX9" s="153"/>
      <c r="CY9" s="153"/>
      <c r="CZ9" s="153"/>
      <c r="DA9" s="154"/>
      <c r="DB9" s="152" t="e">
        <f>#REF!*1.1*1.1</f>
        <v>#REF!</v>
      </c>
      <c r="DC9" s="153"/>
      <c r="DD9" s="153"/>
      <c r="DE9" s="153"/>
      <c r="DF9" s="153"/>
      <c r="DG9" s="153"/>
      <c r="DH9" s="153"/>
      <c r="DI9" s="153"/>
      <c r="DJ9" s="154"/>
      <c r="DK9" s="152" t="e">
        <f>#REF!*1.1*1.1</f>
        <v>#REF!</v>
      </c>
      <c r="DL9" s="153"/>
      <c r="DM9" s="153"/>
      <c r="DN9" s="153"/>
      <c r="DO9" s="153"/>
      <c r="DP9" s="153"/>
      <c r="DQ9" s="153"/>
      <c r="DR9" s="153"/>
      <c r="DS9" s="153"/>
      <c r="DT9" s="154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2" t="e">
        <f>#REF!*1.1*1.1</f>
        <v>#REF!</v>
      </c>
      <c r="ET9" s="153"/>
      <c r="EU9" s="153"/>
      <c r="EV9" s="153"/>
      <c r="EW9" s="153"/>
      <c r="EX9" s="153"/>
      <c r="EY9" s="153"/>
      <c r="EZ9" s="153"/>
      <c r="FA9" s="153"/>
      <c r="FB9" s="154"/>
      <c r="FC9" s="77"/>
      <c r="FD9" s="77"/>
      <c r="FE9" s="77"/>
      <c r="FF9" s="77"/>
      <c r="FG9" s="77"/>
      <c r="FH9" s="77"/>
      <c r="FI9" s="77"/>
      <c r="FJ9" s="77"/>
      <c r="FK9" s="77"/>
    </row>
    <row r="10" spans="1:167" ht="12.75">
      <c r="A10" s="11"/>
      <c r="B10" s="127" t="s">
        <v>54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80" t="s">
        <v>30</v>
      </c>
      <c r="AW10" s="80"/>
      <c r="AX10" s="80"/>
      <c r="AY10" s="80"/>
      <c r="AZ10" s="80"/>
      <c r="BA10" s="80"/>
      <c r="BB10" s="80"/>
      <c r="BC10" s="80"/>
      <c r="BD10" s="144" t="e">
        <f>SUM(BO10:FK10)</f>
        <v>#REF!</v>
      </c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52" t="e">
        <f>#REF!*1.1*1.1</f>
        <v>#REF!</v>
      </c>
      <c r="CB10" s="153"/>
      <c r="CC10" s="153"/>
      <c r="CD10" s="153"/>
      <c r="CE10" s="153"/>
      <c r="CF10" s="153"/>
      <c r="CG10" s="153"/>
      <c r="CH10" s="153"/>
      <c r="CI10" s="154"/>
      <c r="CJ10" s="152" t="e">
        <f>#REF!*1.1*1.1</f>
        <v>#REF!</v>
      </c>
      <c r="CK10" s="153"/>
      <c r="CL10" s="153"/>
      <c r="CM10" s="153"/>
      <c r="CN10" s="153"/>
      <c r="CO10" s="153"/>
      <c r="CP10" s="153"/>
      <c r="CQ10" s="153"/>
      <c r="CR10" s="154"/>
      <c r="CS10" s="152" t="e">
        <f>#REF!*1.1*1.1</f>
        <v>#REF!</v>
      </c>
      <c r="CT10" s="153"/>
      <c r="CU10" s="153"/>
      <c r="CV10" s="153"/>
      <c r="CW10" s="153"/>
      <c r="CX10" s="153"/>
      <c r="CY10" s="153"/>
      <c r="CZ10" s="153"/>
      <c r="DA10" s="154"/>
      <c r="DB10" s="152" t="e">
        <f>#REF!*1.1*1.1</f>
        <v>#REF!</v>
      </c>
      <c r="DC10" s="153"/>
      <c r="DD10" s="153"/>
      <c r="DE10" s="153"/>
      <c r="DF10" s="153"/>
      <c r="DG10" s="153"/>
      <c r="DH10" s="153"/>
      <c r="DI10" s="153"/>
      <c r="DJ10" s="154"/>
      <c r="DK10" s="152" t="e">
        <f>#REF!*1.1*1.1</f>
        <v>#REF!</v>
      </c>
      <c r="DL10" s="153"/>
      <c r="DM10" s="153"/>
      <c r="DN10" s="153"/>
      <c r="DO10" s="153"/>
      <c r="DP10" s="153"/>
      <c r="DQ10" s="153"/>
      <c r="DR10" s="153"/>
      <c r="DS10" s="153"/>
      <c r="DT10" s="154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2" t="e">
        <f>#REF!*1.1*1.1</f>
        <v>#REF!</v>
      </c>
      <c r="ET10" s="153"/>
      <c r="EU10" s="153"/>
      <c r="EV10" s="153"/>
      <c r="EW10" s="153"/>
      <c r="EX10" s="153"/>
      <c r="EY10" s="153"/>
      <c r="EZ10" s="153"/>
      <c r="FA10" s="153"/>
      <c r="FB10" s="154"/>
      <c r="FC10" s="77"/>
      <c r="FD10" s="77"/>
      <c r="FE10" s="77"/>
      <c r="FF10" s="77"/>
      <c r="FG10" s="77"/>
      <c r="FH10" s="77"/>
      <c r="FI10" s="77"/>
      <c r="FJ10" s="77"/>
      <c r="FK10" s="77"/>
    </row>
    <row r="11" spans="1:167" ht="12.75">
      <c r="A11" s="11"/>
      <c r="B11" s="84" t="s">
        <v>55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/>
      <c r="AV11" s="80" t="s">
        <v>31</v>
      </c>
      <c r="AW11" s="80"/>
      <c r="AX11" s="80"/>
      <c r="AY11" s="80"/>
      <c r="AZ11" s="80"/>
      <c r="BA11" s="80"/>
      <c r="BB11" s="80"/>
      <c r="BC11" s="80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</row>
    <row r="12" spans="1:167" ht="12.75">
      <c r="A12" s="11"/>
      <c r="B12" s="84" t="s">
        <v>56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5"/>
      <c r="AV12" s="80" t="s">
        <v>32</v>
      </c>
      <c r="AW12" s="80"/>
      <c r="AX12" s="80"/>
      <c r="AY12" s="80"/>
      <c r="AZ12" s="80"/>
      <c r="BA12" s="80"/>
      <c r="BB12" s="80"/>
      <c r="BC12" s="80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</row>
    <row r="13" spans="1:167" ht="12.75">
      <c r="A13" s="11"/>
      <c r="B13" s="78" t="s">
        <v>57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9"/>
      <c r="AV13" s="80" t="s">
        <v>34</v>
      </c>
      <c r="AW13" s="80"/>
      <c r="AX13" s="80"/>
      <c r="AY13" s="80"/>
      <c r="AZ13" s="80"/>
      <c r="BA13" s="80"/>
      <c r="BB13" s="80"/>
      <c r="BC13" s="80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77"/>
      <c r="FD13" s="77"/>
      <c r="FE13" s="77"/>
      <c r="FF13" s="77"/>
      <c r="FG13" s="77"/>
      <c r="FH13" s="77"/>
      <c r="FI13" s="77"/>
      <c r="FJ13" s="77"/>
      <c r="FK13" s="77"/>
    </row>
    <row r="14" spans="1:167" ht="12.75">
      <c r="A14" s="11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9"/>
      <c r="AV14" s="80" t="s">
        <v>35</v>
      </c>
      <c r="AW14" s="80"/>
      <c r="AX14" s="80"/>
      <c r="AY14" s="80"/>
      <c r="AZ14" s="80"/>
      <c r="BA14" s="80"/>
      <c r="BB14" s="80"/>
      <c r="BC14" s="80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77"/>
      <c r="FD14" s="77"/>
      <c r="FE14" s="77"/>
      <c r="FF14" s="77"/>
      <c r="FG14" s="77"/>
      <c r="FH14" s="77"/>
      <c r="FI14" s="77"/>
      <c r="FJ14" s="77"/>
      <c r="FK14" s="77"/>
    </row>
    <row r="15" spans="1:167" ht="12.75">
      <c r="A15" s="11"/>
      <c r="B15" s="78" t="s">
        <v>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  <c r="AV15" s="80" t="s">
        <v>36</v>
      </c>
      <c r="AW15" s="80"/>
      <c r="AX15" s="80"/>
      <c r="AY15" s="80"/>
      <c r="AZ15" s="80"/>
      <c r="BA15" s="80"/>
      <c r="BB15" s="80"/>
      <c r="BC15" s="80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77"/>
      <c r="FD15" s="77"/>
      <c r="FE15" s="77"/>
      <c r="FF15" s="77"/>
      <c r="FG15" s="77"/>
      <c r="FH15" s="77"/>
      <c r="FI15" s="77"/>
      <c r="FJ15" s="77"/>
      <c r="FK15" s="77"/>
    </row>
    <row r="16" spans="1:167" ht="12.75">
      <c r="A16" s="11"/>
      <c r="B16" s="82" t="s">
        <v>95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3"/>
      <c r="AV16" s="80" t="s">
        <v>37</v>
      </c>
      <c r="AW16" s="80"/>
      <c r="AX16" s="80"/>
      <c r="AY16" s="80"/>
      <c r="AZ16" s="80"/>
      <c r="BA16" s="80"/>
      <c r="BB16" s="80"/>
      <c r="BC16" s="80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77"/>
      <c r="FD16" s="77"/>
      <c r="FE16" s="77"/>
      <c r="FF16" s="77"/>
      <c r="FG16" s="77"/>
      <c r="FH16" s="77"/>
      <c r="FI16" s="77"/>
      <c r="FJ16" s="77"/>
      <c r="FK16" s="77"/>
    </row>
    <row r="17" spans="1:167" ht="12.75">
      <c r="A17" s="11"/>
      <c r="B17" s="82" t="s">
        <v>96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3"/>
      <c r="AV17" s="80" t="s">
        <v>38</v>
      </c>
      <c r="AW17" s="80"/>
      <c r="AX17" s="80"/>
      <c r="AY17" s="80"/>
      <c r="AZ17" s="80"/>
      <c r="BA17" s="80"/>
      <c r="BB17" s="80"/>
      <c r="BC17" s="80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</row>
    <row r="18" spans="1:167" ht="12.75">
      <c r="A18" s="11"/>
      <c r="B18" s="78" t="s">
        <v>60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9"/>
      <c r="AV18" s="80" t="s">
        <v>39</v>
      </c>
      <c r="AW18" s="80"/>
      <c r="AX18" s="80"/>
      <c r="AY18" s="80"/>
      <c r="AZ18" s="80"/>
      <c r="BA18" s="80"/>
      <c r="BB18" s="80"/>
      <c r="BC18" s="80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</row>
    <row r="19" spans="1:167" ht="12.75">
      <c r="A19" s="11"/>
      <c r="B19" s="78" t="s">
        <v>61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  <c r="AV19" s="80" t="s">
        <v>40</v>
      </c>
      <c r="AW19" s="80"/>
      <c r="AX19" s="80"/>
      <c r="AY19" s="80"/>
      <c r="AZ19" s="80"/>
      <c r="BA19" s="80"/>
      <c r="BB19" s="80"/>
      <c r="BC19" s="80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</row>
    <row r="20" spans="1:167" ht="12.75">
      <c r="A20" s="11"/>
      <c r="B20" s="82" t="s">
        <v>62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3"/>
      <c r="AV20" s="80" t="s">
        <v>42</v>
      </c>
      <c r="AW20" s="80"/>
      <c r="AX20" s="80"/>
      <c r="AY20" s="80"/>
      <c r="AZ20" s="80"/>
      <c r="BA20" s="80"/>
      <c r="BB20" s="80"/>
      <c r="BC20" s="80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</row>
    <row r="21" spans="1:167" ht="12.75">
      <c r="A21" s="11"/>
      <c r="B21" s="78" t="s">
        <v>63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9"/>
      <c r="AV21" s="80" t="s">
        <v>41</v>
      </c>
      <c r="AW21" s="80"/>
      <c r="AX21" s="80"/>
      <c r="AY21" s="80"/>
      <c r="AZ21" s="80"/>
      <c r="BA21" s="80"/>
      <c r="BB21" s="80"/>
      <c r="BC21" s="80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</row>
    <row r="22" spans="1:167" ht="12.75">
      <c r="A22" s="11"/>
      <c r="B22" s="82" t="s">
        <v>64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3"/>
      <c r="AV22" s="80" t="s">
        <v>43</v>
      </c>
      <c r="AW22" s="80"/>
      <c r="AX22" s="80"/>
      <c r="AY22" s="80"/>
      <c r="AZ22" s="80"/>
      <c r="BA22" s="80"/>
      <c r="BB22" s="80"/>
      <c r="BC22" s="80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</row>
    <row r="23" spans="1:167" ht="12.75">
      <c r="A23" s="11"/>
      <c r="B23" s="82" t="s">
        <v>65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3"/>
      <c r="AV23" s="80" t="s">
        <v>44</v>
      </c>
      <c r="AW23" s="80"/>
      <c r="AX23" s="80"/>
      <c r="AY23" s="80"/>
      <c r="AZ23" s="80"/>
      <c r="BA23" s="80"/>
      <c r="BB23" s="80"/>
      <c r="BC23" s="80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</row>
    <row r="24" spans="1:167" ht="12.75">
      <c r="A24" s="11"/>
      <c r="B24" s="78" t="s">
        <v>66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  <c r="AV24" s="80" t="s">
        <v>45</v>
      </c>
      <c r="AW24" s="80"/>
      <c r="AX24" s="80"/>
      <c r="AY24" s="80"/>
      <c r="AZ24" s="80"/>
      <c r="BA24" s="80"/>
      <c r="BB24" s="80"/>
      <c r="BC24" s="80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</row>
    <row r="25" spans="1:167" ht="12.75">
      <c r="A25" s="11"/>
      <c r="B25" s="84" t="s">
        <v>67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5"/>
      <c r="AV25" s="80" t="s">
        <v>33</v>
      </c>
      <c r="AW25" s="80"/>
      <c r="AX25" s="80"/>
      <c r="AY25" s="80"/>
      <c r="AZ25" s="80"/>
      <c r="BA25" s="80"/>
      <c r="BB25" s="80"/>
      <c r="BC25" s="80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</row>
    <row r="26" spans="1:167" ht="12.75">
      <c r="A26" s="11"/>
      <c r="B26" s="84" t="s">
        <v>68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5"/>
      <c r="AV26" s="80" t="s">
        <v>46</v>
      </c>
      <c r="AW26" s="80"/>
      <c r="AX26" s="80"/>
      <c r="AY26" s="80"/>
      <c r="AZ26" s="80"/>
      <c r="BA26" s="80"/>
      <c r="BB26" s="80"/>
      <c r="BC26" s="80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</row>
    <row r="27" spans="1:167" ht="12.75">
      <c r="A27" s="12"/>
      <c r="B27" s="86" t="s">
        <v>80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47</v>
      </c>
      <c r="AW27" s="88"/>
      <c r="AX27" s="88"/>
      <c r="AY27" s="88"/>
      <c r="AZ27" s="88"/>
      <c r="BA27" s="88"/>
      <c r="BB27" s="88"/>
      <c r="BC27" s="88"/>
      <c r="BD27" s="132" t="e">
        <f>SUM(CA27:FB27)</f>
        <v>#REF!</v>
      </c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2" t="e">
        <f>#REF!*1.1*1.1</f>
        <v>#REF!</v>
      </c>
      <c r="CB27" s="132"/>
      <c r="CC27" s="132"/>
      <c r="CD27" s="132"/>
      <c r="CE27" s="132"/>
      <c r="CF27" s="132"/>
      <c r="CG27" s="132"/>
      <c r="CH27" s="132"/>
      <c r="CI27" s="132"/>
      <c r="CJ27" s="132">
        <v>760639</v>
      </c>
      <c r="CK27" s="132"/>
      <c r="CL27" s="132"/>
      <c r="CM27" s="132"/>
      <c r="CN27" s="132"/>
      <c r="CO27" s="132"/>
      <c r="CP27" s="132"/>
      <c r="CQ27" s="132"/>
      <c r="CR27" s="132"/>
      <c r="CS27" s="132" t="e">
        <f>#REF!*1.1*1.1</f>
        <v>#REF!</v>
      </c>
      <c r="CT27" s="132"/>
      <c r="CU27" s="132"/>
      <c r="CV27" s="132"/>
      <c r="CW27" s="132"/>
      <c r="CX27" s="132"/>
      <c r="CY27" s="132"/>
      <c r="CZ27" s="132"/>
      <c r="DA27" s="132"/>
      <c r="DB27" s="132" t="e">
        <f>#REF!*1.1*1.1</f>
        <v>#REF!</v>
      </c>
      <c r="DC27" s="132"/>
      <c r="DD27" s="132"/>
      <c r="DE27" s="132"/>
      <c r="DF27" s="132"/>
      <c r="DG27" s="132"/>
      <c r="DH27" s="132"/>
      <c r="DI27" s="132"/>
      <c r="DJ27" s="132"/>
      <c r="DK27" s="132" t="e">
        <f>#REF!*1.1+16471*1.1+75933</f>
        <v>#REF!</v>
      </c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 t="e">
        <f>#REF!*1.1*1.1</f>
        <v>#REF!</v>
      </c>
      <c r="ET27" s="132"/>
      <c r="EU27" s="132"/>
      <c r="EV27" s="132"/>
      <c r="EW27" s="132"/>
      <c r="EX27" s="132"/>
      <c r="EY27" s="132"/>
      <c r="EZ27" s="132"/>
      <c r="FA27" s="132"/>
      <c r="FB27" s="132"/>
      <c r="FC27" s="133"/>
      <c r="FD27" s="133"/>
      <c r="FE27" s="133"/>
      <c r="FF27" s="133"/>
      <c r="FG27" s="133"/>
      <c r="FH27" s="133"/>
      <c r="FI27" s="133"/>
      <c r="FJ27" s="133"/>
      <c r="FK27" s="133"/>
    </row>
    <row r="28" spans="1:167" ht="12.75">
      <c r="A28" s="14"/>
      <c r="B28" s="134" t="s">
        <v>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5"/>
      <c r="AV28" s="136" t="s">
        <v>48</v>
      </c>
      <c r="AW28" s="136"/>
      <c r="AX28" s="136"/>
      <c r="AY28" s="136"/>
      <c r="AZ28" s="136"/>
      <c r="BA28" s="136"/>
      <c r="BB28" s="136"/>
      <c r="BC28" s="136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8"/>
      <c r="CB28" s="137"/>
      <c r="CC28" s="137"/>
      <c r="CD28" s="137"/>
      <c r="CE28" s="137"/>
      <c r="CF28" s="137"/>
      <c r="CG28" s="137"/>
      <c r="CH28" s="137"/>
      <c r="CI28" s="137"/>
      <c r="CJ28" s="138"/>
      <c r="CK28" s="137"/>
      <c r="CL28" s="137"/>
      <c r="CM28" s="137"/>
      <c r="CN28" s="137"/>
      <c r="CO28" s="137"/>
      <c r="CP28" s="137"/>
      <c r="CQ28" s="137"/>
      <c r="CR28" s="137"/>
      <c r="CS28" s="138"/>
      <c r="CT28" s="137"/>
      <c r="CU28" s="137"/>
      <c r="CV28" s="137"/>
      <c r="CW28" s="137"/>
      <c r="CX28" s="137"/>
      <c r="CY28" s="137"/>
      <c r="CZ28" s="137"/>
      <c r="DA28" s="137"/>
      <c r="DB28" s="138"/>
      <c r="DC28" s="137"/>
      <c r="DD28" s="137"/>
      <c r="DE28" s="137"/>
      <c r="DF28" s="137"/>
      <c r="DG28" s="137"/>
      <c r="DH28" s="137"/>
      <c r="DI28" s="137"/>
      <c r="DJ28" s="137"/>
      <c r="DK28" s="138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8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</row>
    <row r="29" spans="1:167" ht="12.75">
      <c r="A29" s="139" t="s">
        <v>71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49</v>
      </c>
      <c r="AW29" s="142"/>
      <c r="AX29" s="142"/>
      <c r="AY29" s="142"/>
      <c r="AZ29" s="142"/>
      <c r="BA29" s="142"/>
      <c r="BB29" s="142"/>
      <c r="BC29" s="142"/>
      <c r="BD29" s="138" t="e">
        <f>BD27+BD28</f>
        <v>#REF!</v>
      </c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Доблер Юлия</cp:lastModifiedBy>
  <cp:lastPrinted>2016-01-21T06:36:12Z</cp:lastPrinted>
  <dcterms:created xsi:type="dcterms:W3CDTF">2011-01-11T10:25:48Z</dcterms:created>
  <dcterms:modified xsi:type="dcterms:W3CDTF">2019-04-21T23:35:08Z</dcterms:modified>
  <cp:category/>
  <cp:version/>
  <cp:contentType/>
  <cp:contentStatus/>
</cp:coreProperties>
</file>